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71" activeTab="0"/>
  </bookViews>
  <sheets>
    <sheet name="01.01.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Econom5</author>
  </authors>
  <commentList>
    <comment ref="C626" authorId="0">
      <text>
        <r>
          <rPr>
            <b/>
            <sz val="9"/>
            <rFont val="Tahoma"/>
            <family val="2"/>
          </rPr>
          <t>Econom5:</t>
        </r>
        <r>
          <rPr>
            <sz val="9"/>
            <rFont val="Tahoma"/>
            <family val="2"/>
          </rPr>
          <t xml:space="preserve">
Пермякова 0,25</t>
        </r>
      </text>
    </comment>
    <comment ref="C629" authorId="0">
      <text>
        <r>
          <rPr>
            <b/>
            <sz val="9"/>
            <rFont val="Tahoma"/>
            <family val="2"/>
          </rPr>
          <t xml:space="preserve">Econom5:
</t>
        </r>
        <r>
          <rPr>
            <sz val="9"/>
            <rFont val="Tahoma"/>
            <family val="2"/>
          </rPr>
          <t>Цыпленкова 1,0 ст.
Михайлова И.П. 0,5 ст.</t>
        </r>
      </text>
    </comment>
    <comment ref="C630" authorId="0">
      <text>
        <r>
          <rPr>
            <b/>
            <sz val="9"/>
            <rFont val="Tahoma"/>
            <family val="2"/>
          </rPr>
          <t>Econom5:</t>
        </r>
        <r>
          <rPr>
            <sz val="9"/>
            <rFont val="Tahoma"/>
            <family val="2"/>
          </rPr>
          <t xml:space="preserve">
Привалова 0,25, Михайлова 0,25,            Госниц 0,25 (+увеличение объёма работ) </t>
        </r>
      </text>
    </comment>
    <comment ref="K1598" authorId="0">
      <text>
        <r>
          <rPr>
            <b/>
            <sz val="9"/>
            <rFont val="Tahoma"/>
            <family val="2"/>
          </rPr>
          <t>Econom5:</t>
        </r>
        <r>
          <rPr>
            <sz val="9"/>
            <rFont val="Tahoma"/>
            <family val="2"/>
          </rPr>
          <t xml:space="preserve">
эпидемиолог-1ст., офтальмолог-0,25ст., терапевт-0,25ст.,
психиатр-0,25ст.</t>
        </r>
      </text>
    </comment>
    <comment ref="K1599" authorId="0">
      <text>
        <r>
          <rPr>
            <b/>
            <sz val="9"/>
            <rFont val="Tahoma"/>
            <family val="2"/>
          </rPr>
          <t>Econom5:</t>
        </r>
        <r>
          <rPr>
            <sz val="9"/>
            <rFont val="Tahoma"/>
            <family val="2"/>
          </rPr>
          <t xml:space="preserve">
м/с военного комис.-0,25ст.,
м/с офтальмолога -0,25ст.</t>
        </r>
      </text>
    </comment>
  </commentList>
</comments>
</file>

<file path=xl/sharedStrings.xml><?xml version="1.0" encoding="utf-8"?>
<sst xmlns="http://schemas.openxmlformats.org/spreadsheetml/2006/main" count="2967" uniqueCount="329">
  <si>
    <t>должность</t>
  </si>
  <si>
    <t>врачи</t>
  </si>
  <si>
    <t>средний</t>
  </si>
  <si>
    <t>младший</t>
  </si>
  <si>
    <t>прочий</t>
  </si>
  <si>
    <t>Поликлиника взрослая</t>
  </si>
  <si>
    <t>Медицинская сестра</t>
  </si>
  <si>
    <t xml:space="preserve">санитарка </t>
  </si>
  <si>
    <t>врач-терапевт</t>
  </si>
  <si>
    <t>медицинская сестра</t>
  </si>
  <si>
    <t>санитарка</t>
  </si>
  <si>
    <t>фельдшер</t>
  </si>
  <si>
    <t>лаборант</t>
  </si>
  <si>
    <t>Главный врач</t>
  </si>
  <si>
    <t>Главный бухгалтер</t>
  </si>
  <si>
    <t>Техник</t>
  </si>
  <si>
    <t>Ведущий программист</t>
  </si>
  <si>
    <t>Врач-хирург</t>
  </si>
  <si>
    <t>Медицинская сестра перевязочной</t>
  </si>
  <si>
    <t>Медицинский статистик</t>
  </si>
  <si>
    <t>врач-невролог</t>
  </si>
  <si>
    <t>врач-офтальмолог</t>
  </si>
  <si>
    <t>врач-инфекционист</t>
  </si>
  <si>
    <t xml:space="preserve">медицинская сестра </t>
  </si>
  <si>
    <t>врач-терапевт участковый</t>
  </si>
  <si>
    <t>акушерка</t>
  </si>
  <si>
    <t>Врач-физиотерапевт</t>
  </si>
  <si>
    <t>медицинская сестра процедурной</t>
  </si>
  <si>
    <t>Врач-бактериолог</t>
  </si>
  <si>
    <t>медицинская сестра по физиотерапии</t>
  </si>
  <si>
    <t>Врач-невролог</t>
  </si>
  <si>
    <t>Врач-эндокринолог</t>
  </si>
  <si>
    <t>Врач-терапевт</t>
  </si>
  <si>
    <t>Медицинская сестра палатная</t>
  </si>
  <si>
    <t>Медицинская сестра процедурной</t>
  </si>
  <si>
    <t>кухонный рабочий</t>
  </si>
  <si>
    <t>Врач-ревматолог</t>
  </si>
  <si>
    <t>Врач - пульмонолог</t>
  </si>
  <si>
    <t>Врач - кардиолог</t>
  </si>
  <si>
    <t>ФОМС</t>
  </si>
  <si>
    <t>Зубной врач</t>
  </si>
  <si>
    <t>Врач клинической лабораторной диагностики</t>
  </si>
  <si>
    <t>старшая медицинская сестра</t>
  </si>
  <si>
    <t>Врач по лечебной физкультуре</t>
  </si>
  <si>
    <t>Врач ультразвуковой диагностики</t>
  </si>
  <si>
    <t>Секретарь руководителя</t>
  </si>
  <si>
    <t>Начальник отдела компьютерного обеспечения</t>
  </si>
  <si>
    <t xml:space="preserve">Фельдшер </t>
  </si>
  <si>
    <t>всего</t>
  </si>
  <si>
    <t>областной бюджет</t>
  </si>
  <si>
    <t>приносящая доход деятельность</t>
  </si>
  <si>
    <t>Утвержденно ставок</t>
  </si>
  <si>
    <t>№ п/п</t>
  </si>
  <si>
    <t>Административно-управленческий персонал</t>
  </si>
  <si>
    <t>Итого по категории</t>
  </si>
  <si>
    <t>Врачебный медицинский персонал</t>
  </si>
  <si>
    <t>Средний медицинский персонал</t>
  </si>
  <si>
    <t>Младший медицинский персонал</t>
  </si>
  <si>
    <t>Прочий персонал</t>
  </si>
  <si>
    <t>ВСЕГО по подразделению</t>
  </si>
  <si>
    <t>Немедицинский персонал</t>
  </si>
  <si>
    <t>Поликлиника взрослая/Лечебно-профилактические подразделения/Городской кабинет профилактики и борьбы со СПИД</t>
  </si>
  <si>
    <t>Поликлиника взрослая/Лечебно-профилактические подразделения/Неврологический кабинет</t>
  </si>
  <si>
    <t>Поликлиника взрослая/Лечебно-профилактические подразделения/Кардиологический  кабинет</t>
  </si>
  <si>
    <t>врач клинической лабораторной диагностики</t>
  </si>
  <si>
    <t>врач-психиатр</t>
  </si>
  <si>
    <t>Заведующий  дневным стационаром - врач-терапевт</t>
  </si>
  <si>
    <t>Поликлиника взрослая/Лечебно-профилактические подразделения/Дерматовенералогический кабинет</t>
  </si>
  <si>
    <t>медицинская сестра по массажу</t>
  </si>
  <si>
    <t>ДС</t>
  </si>
  <si>
    <t>бухгалтер</t>
  </si>
  <si>
    <t>фот по окладам</t>
  </si>
  <si>
    <t>компенсационные выплаты</t>
  </si>
  <si>
    <t>выплаты работникам за специфику работы</t>
  </si>
  <si>
    <t>выплаты стимулирующего характера</t>
  </si>
  <si>
    <t>районный коэффициент</t>
  </si>
  <si>
    <t>месячный фонд (всего)</t>
  </si>
  <si>
    <t>выплаты за наличие ученой степени, почетного звания</t>
  </si>
  <si>
    <t>кастелянша</t>
  </si>
  <si>
    <t>уборщик служебных помещений</t>
  </si>
  <si>
    <t>прочий персонал</t>
  </si>
  <si>
    <t>Заведующий отделением лабораторной диагностики - врач клинической лабораторной диагностики</t>
  </si>
  <si>
    <t>администратор</t>
  </si>
  <si>
    <t>Медицинский лабораторный техник (фельдшер-лаборант)</t>
  </si>
  <si>
    <t>штатных должностей</t>
  </si>
  <si>
    <t>в количестве</t>
  </si>
  <si>
    <t>Поликлиника взрослая/Лечебно-профилактические подразделения/Кабинет врача психиатра</t>
  </si>
  <si>
    <t>медицинский лабораторный техник (фельдшер-лаборант)</t>
  </si>
  <si>
    <t>Ведущий инженер</t>
  </si>
  <si>
    <t>Заведующий складом (продовольственных товаров)</t>
  </si>
  <si>
    <t xml:space="preserve">Специалист по охране труда </t>
  </si>
  <si>
    <t>Заместитель главного врача по административно-хозяйственной части</t>
  </si>
  <si>
    <t>медицинская сестра (по озокеритолечению)</t>
  </si>
  <si>
    <t>Врач-гастроэнтеролог</t>
  </si>
  <si>
    <t>Врач- дерматовенеролог</t>
  </si>
  <si>
    <t>Старшая медицинская сестра</t>
  </si>
  <si>
    <t>медицинская сестра палатная (постовая)</t>
  </si>
  <si>
    <t>Заведующий пульмонологическим отделением-врач-пульмонолог</t>
  </si>
  <si>
    <t>Заведующий физиотерапевтическим отделением - врач-физиотерапевт</t>
  </si>
  <si>
    <t>инструктор по лечебной физкультуре</t>
  </si>
  <si>
    <t>Заведующий отделением лучевой диагностики и эндоскопии -врач-рентгенолог</t>
  </si>
  <si>
    <t>Итого Отделение лучевой диагностики и эндоскопии</t>
  </si>
  <si>
    <t>Заведующий отделением функциональной  диагностики - врач функциональной диагностики</t>
  </si>
  <si>
    <t>Заведующий отделением - врач по рентгенэндоваскулярным диагностике и лечению</t>
  </si>
  <si>
    <t>Заведующий терапевтическим отделением -врач -терапевт</t>
  </si>
  <si>
    <t>должност-ной оклад</t>
  </si>
  <si>
    <t>экономист 2категории</t>
  </si>
  <si>
    <t>Поликлиника взрослая/Лечебно-профилактические подразделения/Смотровой кабинет</t>
  </si>
  <si>
    <t>Заведующий- врач-инфекционист</t>
  </si>
  <si>
    <t>Поликлиника взрослая/Лечебно-профилактические подразделения/Оториноларингологический кабинет</t>
  </si>
  <si>
    <t>врач-оториноларинголог</t>
  </si>
  <si>
    <t>УТВЕРЖДЕНО:</t>
  </si>
  <si>
    <t>______________А.П.Неучев</t>
  </si>
  <si>
    <t>медицинский психолог</t>
  </si>
  <si>
    <t>Биолог</t>
  </si>
  <si>
    <t xml:space="preserve">специалист по кадрам </t>
  </si>
  <si>
    <t>младший медицинский персонал</t>
  </si>
  <si>
    <t xml:space="preserve">СОГЛАСОВАНО:          </t>
  </si>
  <si>
    <t xml:space="preserve">Министр здравоохранения                                      </t>
  </si>
  <si>
    <t xml:space="preserve">Челябинской области                   </t>
  </si>
  <si>
    <t>Врач-методист</t>
  </si>
  <si>
    <t>Инженер</t>
  </si>
  <si>
    <t>Производитель работ (прораб)</t>
  </si>
  <si>
    <t>экономист 1категории</t>
  </si>
  <si>
    <t>Заведующий-врач методист</t>
  </si>
  <si>
    <t>Менеджер</t>
  </si>
  <si>
    <t>Врач функциональной диагностики</t>
  </si>
  <si>
    <t>Врач-рентгенолог</t>
  </si>
  <si>
    <t>Врач-эндоскопист</t>
  </si>
  <si>
    <t>Рентгенлаборант</t>
  </si>
  <si>
    <t>Инструктор-методист ЛФК</t>
  </si>
  <si>
    <t>биолог</t>
  </si>
  <si>
    <t>фельшер-лаборант</t>
  </si>
  <si>
    <t>медицинский лабораторный техник</t>
  </si>
  <si>
    <t>Специалист по эксплуатации лифтового оборудования</t>
  </si>
  <si>
    <t>Стоматологическое отделение</t>
  </si>
  <si>
    <t>врач-пульмонолог</t>
  </si>
  <si>
    <t>Стационар/Отделение для долечивания пациентов с признаками инцекционных заболеваний, вызванных новой коронавирусной инфекцией COVID-19, при переводе их с госпитальных баз для дальнейшего лечения (60 коек)</t>
  </si>
  <si>
    <t>Заместитель главного врача по экономическим вопросам</t>
  </si>
  <si>
    <t>Государственное автономное учреждение здравоохранения "Городская больница №3 г.Миасс"</t>
  </si>
  <si>
    <t>Гараж</t>
  </si>
  <si>
    <t>Планово-экономический отдел</t>
  </si>
  <si>
    <t>Бухгалтерия</t>
  </si>
  <si>
    <t>Отдел кадров</t>
  </si>
  <si>
    <t>Административно-хозяйственная часть</t>
  </si>
  <si>
    <t>Пищеблок</t>
  </si>
  <si>
    <t>Общебольничный немедицинский персонал</t>
  </si>
  <si>
    <t>Контрактная служба</t>
  </si>
  <si>
    <t>Общеполиклинический медицинский персонал</t>
  </si>
  <si>
    <t>Организационно-методический отдел</t>
  </si>
  <si>
    <t>Регистратура поликлиники</t>
  </si>
  <si>
    <t>Кабинет централизованной выписки и выдачи листов нетрудоспособности</t>
  </si>
  <si>
    <t>Прививочный кабинет</t>
  </si>
  <si>
    <t>Терапевтическое отделение</t>
  </si>
  <si>
    <t>Женская консультация</t>
  </si>
  <si>
    <t>Физиотерапевтическое отделение</t>
  </si>
  <si>
    <t>Гастроэнтерологический кабинет</t>
  </si>
  <si>
    <t>выплаты работникам, занятым на работах с вредным или опасными условиями труда</t>
  </si>
  <si>
    <t>выплаты работникам за наличие квалификационной категории</t>
  </si>
  <si>
    <t>выплаты работникам за выслугу лет</t>
  </si>
  <si>
    <t xml:space="preserve">Хирургический кабинет </t>
  </si>
  <si>
    <t>Офтальмологический кабинет</t>
  </si>
  <si>
    <t>Травматологический кабинет</t>
  </si>
  <si>
    <t>Инфекционный кабинет</t>
  </si>
  <si>
    <t>Эндокринологический кабинет</t>
  </si>
  <si>
    <t>Отделение медицинской  профилактики</t>
  </si>
  <si>
    <t>Процедурный кабинет</t>
  </si>
  <si>
    <t>Кабинет терапевтической стоматологии</t>
  </si>
  <si>
    <t>Кабинет хирургической стоматологии</t>
  </si>
  <si>
    <t>Итого по Стоматологическому отделению</t>
  </si>
  <si>
    <t>Итого по поликлинике взрослой</t>
  </si>
  <si>
    <t>Мед.комиссия при военном комиссариате</t>
  </si>
  <si>
    <t>Круглосуточный стационар</t>
  </si>
  <si>
    <t>Терапевтическое отделение, кабинет трансфузионной терапии</t>
  </si>
  <si>
    <t>Пульмонологическое отделение (29 коек)</t>
  </si>
  <si>
    <t>Отделение реанимации и интенсивной  терапии №2 (12 коек)</t>
  </si>
  <si>
    <t>Приемное отделение</t>
  </si>
  <si>
    <t>Отделение реанимации и интенсивной терапии (9 коек)</t>
  </si>
  <si>
    <t>Итого по круглосуточному стационару</t>
  </si>
  <si>
    <t>Отделение лучевой диагностики и эндоскопии</t>
  </si>
  <si>
    <t>Рентгеновский кабинет</t>
  </si>
  <si>
    <t>Флюорографический кабинет</t>
  </si>
  <si>
    <t>Общеполиклинический мед.персонал</t>
  </si>
  <si>
    <t>Кабинет ультразвуковой диагностики</t>
  </si>
  <si>
    <t>Эндоскопический кабинет</t>
  </si>
  <si>
    <t>Кабинет компьютерной томографии</t>
  </si>
  <si>
    <t>Архив материалов лучевой диагностики</t>
  </si>
  <si>
    <t>Отделение функциональной диагностики</t>
  </si>
  <si>
    <t>Отделение лабораторной диагностики</t>
  </si>
  <si>
    <t>Отдел клинической  иммунологии и диагностики  Вич-инфекции</t>
  </si>
  <si>
    <t>Отделение рентгенохирургических методов диагностики и лечения</t>
  </si>
  <si>
    <t>Оператор электронно-вычислительных и вычислительных машин</t>
  </si>
  <si>
    <t>Кабинет врача психиатра</t>
  </si>
  <si>
    <t>ГАУЗ "ГБ №3 г.Миасс"</t>
  </si>
  <si>
    <t>Отдел бактериологической лаборатории</t>
  </si>
  <si>
    <t>надбавки  за работу со сведениями, составляющими государственную тайну, их засекречиванием и рассекречиванием, а так же за работу с шифрами</t>
  </si>
  <si>
    <t>стац</t>
  </si>
  <si>
    <t>пол</t>
  </si>
  <si>
    <t>Итого по ГАУЗ "ГБ №3 г.Миасс"</t>
  </si>
  <si>
    <t>Инструктор-методист по лечебной физкультуре</t>
  </si>
  <si>
    <t>Логопед</t>
  </si>
  <si>
    <t xml:space="preserve">Кабинет по оказанию неотложной помощи </t>
  </si>
  <si>
    <t>Кардиологический кабинет</t>
  </si>
  <si>
    <t>Смотровой кабинет</t>
  </si>
  <si>
    <t>Оториноларингологический кабинет</t>
  </si>
  <si>
    <t xml:space="preserve">ИТОГО по Отделению лабораторной диагностики </t>
  </si>
  <si>
    <t>Слесарь по обслуживанию и ремонту оборудования</t>
  </si>
  <si>
    <t>Мультидисциплинарная реабилитационная команда (МДРК)</t>
  </si>
  <si>
    <t>Медицинский психолог</t>
  </si>
  <si>
    <t>приказы</t>
  </si>
  <si>
    <t>штатное</t>
  </si>
  <si>
    <t xml:space="preserve">________________    А.Г.Ткачева                             </t>
  </si>
  <si>
    <t xml:space="preserve">«___»_____________2023г    </t>
  </si>
  <si>
    <t xml:space="preserve">младшая м/с по уходу за больными </t>
  </si>
  <si>
    <t>медицинская сестра - анестезист</t>
  </si>
  <si>
    <t>2023 год</t>
  </si>
  <si>
    <t>Общебольничный медицинский персонал</t>
  </si>
  <si>
    <t>Программист</t>
  </si>
  <si>
    <r>
      <t xml:space="preserve">итого, </t>
    </r>
    <r>
      <rPr>
        <sz val="12"/>
        <rFont val="Arial Cyr"/>
        <family val="0"/>
      </rPr>
      <t>в том числе</t>
    </r>
  </si>
  <si>
    <t xml:space="preserve">Врач психотерапевт </t>
  </si>
  <si>
    <t xml:space="preserve">Начальник отдела кадров                                                                                           </t>
  </si>
  <si>
    <t>Мухамадуллина Ф.П.</t>
  </si>
  <si>
    <t xml:space="preserve">Заместитель главного врача по экономическим вопросам                                                 </t>
  </si>
  <si>
    <t>Бутасова О.Н.</t>
  </si>
  <si>
    <t>Администратор</t>
  </si>
  <si>
    <t>врач - анестезиолог - реаниматолог</t>
  </si>
  <si>
    <t>медицинская сестра по медицинской  реабилитации (МДРК)</t>
  </si>
  <si>
    <t>Инженер по защите информации</t>
  </si>
  <si>
    <t>Специалист по административно-хозяйственной деятельности</t>
  </si>
  <si>
    <t>бухгалтер 1 категории</t>
  </si>
  <si>
    <t>Отдел компьютерного обеспечения</t>
  </si>
  <si>
    <t>Кабинет рентгенографический подвижной "КРП-УР"</t>
  </si>
  <si>
    <t>Врач - стажер</t>
  </si>
  <si>
    <t xml:space="preserve">Медицинская сестра </t>
  </si>
  <si>
    <t>Заместитель главного врача по медицинской части</t>
  </si>
  <si>
    <t>Заместитель главного врача  по поликлинической части</t>
  </si>
  <si>
    <t>Заместитель главного врача по клинико-экспертной работе</t>
  </si>
  <si>
    <t>Главная медицинская сестра</t>
  </si>
  <si>
    <t>Начальник отдела кадров</t>
  </si>
  <si>
    <t>Начальник контрактной службы</t>
  </si>
  <si>
    <t xml:space="preserve">Неврологический кабинет </t>
  </si>
  <si>
    <t>Начальник административно-хозяйственной части</t>
  </si>
  <si>
    <t>Врач-стажер</t>
  </si>
  <si>
    <t>Прочий медицинский персонал</t>
  </si>
  <si>
    <t>ШТАТНОЕ РАСПИСАНИЕ на 01.01.2024 года</t>
  </si>
  <si>
    <t xml:space="preserve">«___»_____________2024г                                                                                                                                                                                                                       </t>
  </si>
  <si>
    <t>Врачебная амбулатория пос. Тургояк</t>
  </si>
  <si>
    <t>Дневной стационар при поликлинике (19 коек: терапевтические - 18, неврологические - 1 )</t>
  </si>
  <si>
    <t>ФАП п. Северные Печи (количество прикрепленного населения 932 человек, растояние до ГБ3-15км)</t>
  </si>
  <si>
    <t>Врач мануальной терапии</t>
  </si>
  <si>
    <t>Неврологическое отделение для больных с ОНМК (30 коек)</t>
  </si>
  <si>
    <t>Отделение неотложной кардиологии  (46 коек: кардиологические для больных с острым инфарктом миокарда - 16, ВМП -30)</t>
  </si>
  <si>
    <t>Вахтер</t>
  </si>
  <si>
    <t>Гардеробщик</t>
  </si>
  <si>
    <t>Врач стоматолог-терапевт</t>
  </si>
  <si>
    <t>Кастелянша</t>
  </si>
  <si>
    <t>Врач стоматолог-хирург</t>
  </si>
  <si>
    <t>Врач-эпидемиолог</t>
  </si>
  <si>
    <t>Врач-кардиолог</t>
  </si>
  <si>
    <t>Фельдшер</t>
  </si>
  <si>
    <t>Медицинская сестра диетическая</t>
  </si>
  <si>
    <t>Медицинский дезинфектор</t>
  </si>
  <si>
    <t>Водитель автомобиля</t>
  </si>
  <si>
    <t>Ведущий экономист</t>
  </si>
  <si>
    <t>Экономист</t>
  </si>
  <si>
    <t>Заместитель главного бухгалтера</t>
  </si>
  <si>
    <t>Ведущий бухгалтер</t>
  </si>
  <si>
    <t>Бухгалтер</t>
  </si>
  <si>
    <t>Специалист по кадрам 1категории</t>
  </si>
  <si>
    <t>Агент по снабжению</t>
  </si>
  <si>
    <t>Слесарь-сантехник</t>
  </si>
  <si>
    <t>Подсобный рабочий</t>
  </si>
  <si>
    <t>Плотник</t>
  </si>
  <si>
    <t>Уборщик территории</t>
  </si>
  <si>
    <t>Швея</t>
  </si>
  <si>
    <t>Повар (4-5 разряд)</t>
  </si>
  <si>
    <t>Кухонный рабочий</t>
  </si>
  <si>
    <t>Работник контрактной службы</t>
  </si>
  <si>
    <t>Юрисконсульт</t>
  </si>
  <si>
    <t>Ведущий юрисконсульт</t>
  </si>
  <si>
    <t>Врач-терапевт участковый</t>
  </si>
  <si>
    <t>Медицинская сестра участковая</t>
  </si>
  <si>
    <t>Заведующий женской консультации - врач акушер-гинеколог</t>
  </si>
  <si>
    <t>Врач акушер-гинеколог</t>
  </si>
  <si>
    <t>Акушерка</t>
  </si>
  <si>
    <t>Медицинская сестра функциональной диагностики</t>
  </si>
  <si>
    <t>Санитарка</t>
  </si>
  <si>
    <t>Социальный работник</t>
  </si>
  <si>
    <t>Медицинская сестра по массажу</t>
  </si>
  <si>
    <t>Медицинская сестра по физиотерапии</t>
  </si>
  <si>
    <t>Инструктор по лечебной физкультуре</t>
  </si>
  <si>
    <t>Врач травматолог-ортопед</t>
  </si>
  <si>
    <t>Врач-психиатр</t>
  </si>
  <si>
    <t>Врач-педиатр участковый</t>
  </si>
  <si>
    <t>Заведующий ФАП-фельдшер</t>
  </si>
  <si>
    <t>Рентгенолаборант</t>
  </si>
  <si>
    <t>Лаборант</t>
  </si>
  <si>
    <t>Врач по рентгенэндоваскулярным диагностике и лечению</t>
  </si>
  <si>
    <t>Старшая операционная медицинская сестра</t>
  </si>
  <si>
    <t>Операционная медицинская сестра</t>
  </si>
  <si>
    <t>Заведующий терапевтическим отделением - врач-терапевт</t>
  </si>
  <si>
    <t>Медицинская сестра палатная (постовая)</t>
  </si>
  <si>
    <r>
      <rPr>
        <sz val="12"/>
        <rFont val="Arial Cyr"/>
        <family val="2"/>
      </rPr>
      <t>Младшая м/с по уходу за больными</t>
    </r>
    <r>
      <rPr>
        <b/>
        <sz val="12"/>
        <rFont val="Arial Cyr"/>
        <family val="2"/>
      </rPr>
      <t xml:space="preserve"> </t>
    </r>
  </si>
  <si>
    <t xml:space="preserve">Санитарка </t>
  </si>
  <si>
    <t>Врач-трансфузиолог</t>
  </si>
  <si>
    <t>Заведующий отделением неотложной кардиологии - врач-кардиолог</t>
  </si>
  <si>
    <t xml:space="preserve">Младшая медицинская сестра по уходу за больными </t>
  </si>
  <si>
    <t>Заведующий отделением реанимации и интенсивной терапии - врач анестезиолог-реаниматолог</t>
  </si>
  <si>
    <t>Врач анестезиолог-реаниматолог</t>
  </si>
  <si>
    <t>Медицинская сестра-анестезист</t>
  </si>
  <si>
    <t>Младшая медицинская сестра по уходу за больными</t>
  </si>
  <si>
    <t>Заведующий кардиологическим отделением - врач-кардиолог</t>
  </si>
  <si>
    <t>Врачебный персонал</t>
  </si>
  <si>
    <t>Заведующий неврологическим  отделением - врач-невролог</t>
  </si>
  <si>
    <t>Врач-рефлексотерапевт</t>
  </si>
  <si>
    <t>Врач-офтальмолог</t>
  </si>
  <si>
    <t>Врач физической и  реабилитационной медицины (МДРК)</t>
  </si>
  <si>
    <t>Специалист по эргореабилитации</t>
  </si>
  <si>
    <t>Младшая медицинская сестра</t>
  </si>
  <si>
    <t xml:space="preserve">Терапевтическое отделение  (22 койки: ревматологические - 3, терапевтические - 8, эндокринологические - 11) </t>
  </si>
  <si>
    <t>Кардиологическое отделение (30 коек)</t>
  </si>
  <si>
    <t>Неврологическое отделение (32 койки)</t>
  </si>
  <si>
    <t>Сторож (вахтер)</t>
  </si>
  <si>
    <t>Уборщик производственных и служебных помещений</t>
  </si>
  <si>
    <t>Штукатур-маляр (4-5 разряд)</t>
  </si>
  <si>
    <t>Электромонтер станционного оборудования телефонной связи (6-7разряд)</t>
  </si>
  <si>
    <t>Электромонтер по ремонту и обслуживанию электрооборудования (4-5 разряд)</t>
  </si>
  <si>
    <t>Заместитель главного врача по гражданской обороне и мобилизационной работе</t>
  </si>
  <si>
    <t>Отдел клинико-диагностической лаборатории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</si>
</sst>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mmm/yyyy"/>
    <numFmt numFmtId="186" formatCode="[$-FC19]d\ mmmm\ yyyy\ &quot;г.&quot;"/>
  </numFmts>
  <fonts count="6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4"/>
      <name val="Arial Cyr"/>
      <family val="0"/>
    </font>
    <font>
      <sz val="6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vertical="center" wrapText="1"/>
    </xf>
    <xf numFmtId="2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2" fontId="0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0" fillId="33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3" fillId="33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" fillId="7" borderId="0" xfId="0" applyFont="1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1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0" borderId="16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center"/>
    </xf>
    <xf numFmtId="0" fontId="4" fillId="7" borderId="14" xfId="0" applyFont="1" applyFill="1" applyBorder="1" applyAlignment="1">
      <alignment horizontal="center" vertical="center" wrapText="1"/>
    </xf>
    <xf numFmtId="2" fontId="4" fillId="7" borderId="14" xfId="0" applyNumberFormat="1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18" fillId="13" borderId="10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2" fontId="11" fillId="0" borderId="0" xfId="0" applyNumberFormat="1" applyFont="1" applyFill="1" applyAlignment="1">
      <alignment vertical="center" wrapText="1"/>
    </xf>
    <xf numFmtId="2" fontId="11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37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wrapText="1"/>
    </xf>
    <xf numFmtId="0" fontId="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616"/>
  <sheetViews>
    <sheetView tabSelected="1" zoomScale="90" zoomScaleNormal="90" zoomScalePageLayoutView="0" workbookViewId="0" topLeftCell="B231">
      <selection activeCell="AJ16" sqref="AJ16"/>
    </sheetView>
  </sheetViews>
  <sheetFormatPr defaultColWidth="9.00390625" defaultRowHeight="12.75"/>
  <cols>
    <col min="1" max="1" width="4.625" style="1" hidden="1" customWidth="1"/>
    <col min="2" max="2" width="42.875" style="6" customWidth="1"/>
    <col min="3" max="3" width="10.25390625" style="3" bestFit="1" customWidth="1"/>
    <col min="4" max="4" width="10.375" style="4" bestFit="1" customWidth="1"/>
    <col min="5" max="5" width="8.625" style="4" customWidth="1"/>
    <col min="6" max="6" width="8.875" style="4" customWidth="1"/>
    <col min="7" max="7" width="10.25390625" style="5" bestFit="1" customWidth="1"/>
    <col min="8" max="8" width="10.25390625" style="5" customWidth="1"/>
    <col min="9" max="10" width="10.125" style="5" customWidth="1"/>
    <col min="11" max="11" width="24.25390625" style="2" customWidth="1"/>
    <col min="12" max="12" width="13.00390625" style="1" hidden="1" customWidth="1"/>
    <col min="13" max="13" width="19.25390625" style="1" hidden="1" customWidth="1"/>
    <col min="14" max="14" width="15.00390625" style="1" hidden="1" customWidth="1"/>
    <col min="15" max="15" width="14.25390625" style="1" hidden="1" customWidth="1"/>
    <col min="16" max="16" width="6.00390625" style="1" hidden="1" customWidth="1"/>
    <col min="17" max="17" width="8.75390625" style="1" hidden="1" customWidth="1"/>
    <col min="18" max="18" width="12.00390625" style="1" hidden="1" customWidth="1"/>
    <col min="19" max="19" width="15.00390625" style="1" hidden="1" customWidth="1"/>
    <col min="20" max="20" width="5.25390625" style="1" hidden="1" customWidth="1"/>
    <col min="21" max="21" width="12.00390625" style="1" hidden="1" customWidth="1"/>
    <col min="22" max="22" width="13.625" style="1" hidden="1" customWidth="1"/>
    <col min="23" max="23" width="16.625" style="1" hidden="1" customWidth="1"/>
    <col min="24" max="24" width="15.25390625" style="1" hidden="1" customWidth="1"/>
    <col min="25" max="16384" width="9.125" style="1" customWidth="1"/>
  </cols>
  <sheetData>
    <row r="1" spans="1:24" s="2" customFormat="1" ht="15.75" customHeight="1">
      <c r="A1" s="34"/>
      <c r="B1" s="258" t="s">
        <v>117</v>
      </c>
      <c r="C1" s="35"/>
      <c r="D1" s="35"/>
      <c r="E1" s="35"/>
      <c r="F1" s="35"/>
      <c r="G1" s="35"/>
      <c r="H1" s="35"/>
      <c r="I1" s="35"/>
      <c r="J1" s="258"/>
      <c r="K1" s="259" t="s">
        <v>111</v>
      </c>
      <c r="L1" s="35"/>
      <c r="M1" s="35"/>
      <c r="N1" s="35"/>
      <c r="O1" s="34"/>
      <c r="P1" s="35"/>
      <c r="Q1" s="35"/>
      <c r="R1" s="35"/>
      <c r="S1" s="35"/>
      <c r="T1" s="35"/>
      <c r="X1" s="35"/>
    </row>
    <row r="2" spans="1:24" s="2" customFormat="1" ht="15.75" customHeight="1">
      <c r="A2" s="34"/>
      <c r="B2" s="258" t="s">
        <v>118</v>
      </c>
      <c r="C2" s="35"/>
      <c r="D2" s="35"/>
      <c r="E2" s="35"/>
      <c r="F2" s="35"/>
      <c r="G2" s="35"/>
      <c r="H2" s="35"/>
      <c r="I2" s="35"/>
      <c r="J2" s="258"/>
      <c r="K2" s="259" t="s">
        <v>13</v>
      </c>
      <c r="L2" s="35"/>
      <c r="M2" s="35"/>
      <c r="N2" s="35"/>
      <c r="O2" s="34"/>
      <c r="P2" s="35"/>
      <c r="Q2" s="35"/>
      <c r="R2" s="35"/>
      <c r="S2" s="35"/>
      <c r="T2" s="35"/>
      <c r="X2" s="35"/>
    </row>
    <row r="3" spans="1:24" s="2" customFormat="1" ht="15.75" customHeight="1">
      <c r="A3" s="34"/>
      <c r="B3" s="258" t="s">
        <v>119</v>
      </c>
      <c r="C3" s="34"/>
      <c r="D3" s="36"/>
      <c r="E3" s="35"/>
      <c r="F3" s="35"/>
      <c r="G3" s="35"/>
      <c r="H3" s="35"/>
      <c r="I3" s="35"/>
      <c r="J3" s="258"/>
      <c r="K3" s="259" t="s">
        <v>193</v>
      </c>
      <c r="L3" s="35"/>
      <c r="M3" s="35"/>
      <c r="N3" s="35"/>
      <c r="O3" s="34"/>
      <c r="P3" s="35"/>
      <c r="Q3" s="35"/>
      <c r="R3" s="35"/>
      <c r="S3" s="35"/>
      <c r="T3" s="35"/>
      <c r="X3" s="35"/>
    </row>
    <row r="4" spans="1:24" s="2" customFormat="1" ht="18.75">
      <c r="A4" s="34"/>
      <c r="B4" s="258"/>
      <c r="C4" s="35"/>
      <c r="D4" s="35"/>
      <c r="E4" s="35"/>
      <c r="F4" s="35"/>
      <c r="G4" s="35"/>
      <c r="H4" s="35"/>
      <c r="I4" s="35"/>
      <c r="J4" s="258"/>
      <c r="K4" s="259"/>
      <c r="L4" s="35"/>
      <c r="M4" s="35"/>
      <c r="N4" s="35"/>
      <c r="O4" s="34"/>
      <c r="P4" s="35"/>
      <c r="Q4" s="35"/>
      <c r="R4" s="35"/>
      <c r="S4" s="35"/>
      <c r="T4" s="35"/>
      <c r="X4" s="35"/>
    </row>
    <row r="5" spans="1:24" s="2" customFormat="1" ht="11.25" customHeight="1">
      <c r="A5" s="34"/>
      <c r="B5" s="258"/>
      <c r="C5" s="35"/>
      <c r="D5" s="35"/>
      <c r="E5" s="35"/>
      <c r="F5" s="35"/>
      <c r="G5" s="35"/>
      <c r="H5" s="35"/>
      <c r="I5" s="35"/>
      <c r="J5" s="258"/>
      <c r="K5" s="259"/>
      <c r="L5" s="35"/>
      <c r="M5" s="35"/>
      <c r="N5" s="35"/>
      <c r="O5" s="34"/>
      <c r="P5" s="35"/>
      <c r="Q5" s="35"/>
      <c r="R5" s="35"/>
      <c r="S5" s="35"/>
      <c r="T5" s="35"/>
      <c r="X5" s="35"/>
    </row>
    <row r="6" spans="1:24" s="2" customFormat="1" ht="18.75">
      <c r="A6" s="34"/>
      <c r="B6" s="258" t="s">
        <v>211</v>
      </c>
      <c r="C6" s="35"/>
      <c r="D6" s="35"/>
      <c r="E6" s="35"/>
      <c r="F6" s="35"/>
      <c r="G6" s="35"/>
      <c r="H6" s="35"/>
      <c r="I6" s="35"/>
      <c r="J6" s="258"/>
      <c r="K6" s="259" t="s">
        <v>112</v>
      </c>
      <c r="L6" s="35"/>
      <c r="M6" s="35"/>
      <c r="N6" s="35"/>
      <c r="O6" s="34"/>
      <c r="P6" s="35"/>
      <c r="Q6" s="35"/>
      <c r="R6" s="35"/>
      <c r="S6" s="35"/>
      <c r="T6" s="35"/>
      <c r="X6" s="35"/>
    </row>
    <row r="7" spans="1:24" s="2" customFormat="1" ht="18.75">
      <c r="A7" s="34"/>
      <c r="B7" s="258" t="s">
        <v>245</v>
      </c>
      <c r="C7" s="35"/>
      <c r="D7" s="35"/>
      <c r="E7" s="35"/>
      <c r="F7" s="35"/>
      <c r="G7" s="35"/>
      <c r="H7" s="35"/>
      <c r="I7" s="35"/>
      <c r="J7" s="35"/>
      <c r="K7" s="259" t="s">
        <v>212</v>
      </c>
      <c r="L7" s="35"/>
      <c r="M7" s="35"/>
      <c r="N7" s="35"/>
      <c r="O7" s="34"/>
      <c r="P7" s="35"/>
      <c r="Q7" s="35"/>
      <c r="R7" s="35"/>
      <c r="S7" s="35"/>
      <c r="T7" s="35"/>
      <c r="X7" s="35"/>
    </row>
    <row r="8" spans="1:24" ht="15.75" hidden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0.25">
      <c r="A9" s="11"/>
      <c r="B9" s="281" t="s">
        <v>244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</row>
    <row r="10" spans="1:24" ht="18.75">
      <c r="A10" s="11"/>
      <c r="B10" s="38" t="s">
        <v>85</v>
      </c>
      <c r="C10" s="260">
        <f>C1602</f>
        <v>606</v>
      </c>
      <c r="D10" s="39" t="s">
        <v>84</v>
      </c>
      <c r="E10" s="39"/>
      <c r="F10" s="39"/>
      <c r="G10" s="39"/>
      <c r="H10" s="39"/>
      <c r="I10" s="39"/>
      <c r="J10" s="39"/>
      <c r="K10" s="39"/>
      <c r="L10" s="11"/>
      <c r="M10" s="11"/>
      <c r="N10" s="11"/>
      <c r="O10" s="11"/>
      <c r="P10" s="11"/>
      <c r="Q10" s="11"/>
      <c r="R10" s="39"/>
      <c r="S10" s="39"/>
      <c r="T10" s="39"/>
      <c r="U10" s="39"/>
      <c r="V10" s="39"/>
      <c r="W10" s="39"/>
      <c r="X10" s="39"/>
    </row>
    <row r="11" spans="1:24" ht="20.25">
      <c r="A11" s="11"/>
      <c r="B11" s="281" t="s">
        <v>139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</row>
    <row r="12" spans="1:24" ht="12.75">
      <c r="A12" s="11"/>
      <c r="B12" s="20"/>
      <c r="C12" s="21"/>
      <c r="K12" s="34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8">
      <c r="A13" s="11"/>
      <c r="B13" s="282" t="s">
        <v>53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</row>
    <row r="14" spans="1:24" ht="12.75">
      <c r="A14" s="11"/>
      <c r="B14" s="40"/>
      <c r="C14" s="40"/>
      <c r="G14" s="41"/>
      <c r="H14" s="41"/>
      <c r="I14" s="41"/>
      <c r="J14" s="41"/>
      <c r="K14" s="3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90" customFormat="1" ht="15">
      <c r="A15" s="283" t="s">
        <v>52</v>
      </c>
      <c r="B15" s="284" t="s">
        <v>0</v>
      </c>
      <c r="C15" s="284" t="s">
        <v>51</v>
      </c>
      <c r="D15" s="284"/>
      <c r="E15" s="284"/>
      <c r="F15" s="284"/>
      <c r="G15" s="284"/>
      <c r="H15" s="284"/>
      <c r="I15" s="284"/>
      <c r="J15" s="284"/>
      <c r="K15" s="284"/>
      <c r="L15" s="284" t="s">
        <v>105</v>
      </c>
      <c r="M15" s="284" t="s">
        <v>71</v>
      </c>
      <c r="N15" s="285" t="s">
        <v>72</v>
      </c>
      <c r="O15" s="286"/>
      <c r="P15" s="286"/>
      <c r="Q15" s="287"/>
      <c r="R15" s="284" t="s">
        <v>74</v>
      </c>
      <c r="S15" s="284"/>
      <c r="T15" s="284"/>
      <c r="U15" s="284"/>
      <c r="V15" s="284"/>
      <c r="W15" s="288" t="s">
        <v>75</v>
      </c>
      <c r="X15" s="284" t="s">
        <v>76</v>
      </c>
    </row>
    <row r="16" spans="1:24" s="90" customFormat="1" ht="90.75">
      <c r="A16" s="283"/>
      <c r="B16" s="284"/>
      <c r="C16" s="157" t="s">
        <v>48</v>
      </c>
      <c r="D16" s="290" t="s">
        <v>49</v>
      </c>
      <c r="E16" s="290"/>
      <c r="F16" s="290"/>
      <c r="G16" s="291" t="s">
        <v>39</v>
      </c>
      <c r="H16" s="291"/>
      <c r="I16" s="291"/>
      <c r="J16" s="291"/>
      <c r="K16" s="157" t="s">
        <v>50</v>
      </c>
      <c r="L16" s="284"/>
      <c r="M16" s="284"/>
      <c r="N16" s="284" t="s">
        <v>157</v>
      </c>
      <c r="O16" s="284"/>
      <c r="P16" s="130" t="s">
        <v>73</v>
      </c>
      <c r="Q16" s="130" t="s">
        <v>195</v>
      </c>
      <c r="R16" s="284" t="s">
        <v>158</v>
      </c>
      <c r="S16" s="284"/>
      <c r="T16" s="130" t="s">
        <v>77</v>
      </c>
      <c r="U16" s="284" t="s">
        <v>159</v>
      </c>
      <c r="V16" s="284"/>
      <c r="W16" s="289"/>
      <c r="X16" s="284"/>
    </row>
    <row r="17" spans="1:24" s="132" customFormat="1" ht="15">
      <c r="A17" s="133"/>
      <c r="B17" s="163"/>
      <c r="C17" s="164"/>
      <c r="D17" s="164" t="s">
        <v>48</v>
      </c>
      <c r="E17" s="164" t="s">
        <v>196</v>
      </c>
      <c r="F17" s="164" t="s">
        <v>197</v>
      </c>
      <c r="G17" s="164" t="s">
        <v>48</v>
      </c>
      <c r="H17" s="164" t="s">
        <v>196</v>
      </c>
      <c r="I17" s="164" t="s">
        <v>197</v>
      </c>
      <c r="J17" s="165" t="s">
        <v>69</v>
      </c>
      <c r="K17" s="164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12" customFormat="1" ht="15.75">
      <c r="A18" s="43"/>
      <c r="B18" s="189" t="s">
        <v>55</v>
      </c>
      <c r="C18" s="212"/>
      <c r="D18" s="212"/>
      <c r="E18" s="212"/>
      <c r="F18" s="212"/>
      <c r="G18" s="213"/>
      <c r="H18" s="214"/>
      <c r="I18" s="214"/>
      <c r="J18" s="214"/>
      <c r="K18" s="21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2:24" s="11" customFormat="1" ht="15">
      <c r="B19" s="182" t="s">
        <v>13</v>
      </c>
      <c r="C19" s="178">
        <f>D19+G19+K19</f>
        <v>1</v>
      </c>
      <c r="D19" s="178"/>
      <c r="E19" s="178"/>
      <c r="F19" s="178"/>
      <c r="G19" s="178">
        <v>1</v>
      </c>
      <c r="H19" s="178">
        <v>0.5</v>
      </c>
      <c r="I19" s="178">
        <f>G19-H19-J19</f>
        <v>0.5</v>
      </c>
      <c r="J19" s="178"/>
      <c r="K19" s="178"/>
      <c r="L19" s="183">
        <v>57600</v>
      </c>
      <c r="M19" s="183">
        <f>C19*L19</f>
        <v>57600</v>
      </c>
      <c r="N19" s="183"/>
      <c r="O19" s="183">
        <f>ROUND(M19*N19/100,2)</f>
        <v>0</v>
      </c>
      <c r="P19" s="183"/>
      <c r="Q19" s="183"/>
      <c r="R19" s="183"/>
      <c r="S19" s="183">
        <f>ROUND(M19*R19,2)</f>
        <v>0</v>
      </c>
      <c r="T19" s="183"/>
      <c r="U19" s="183"/>
      <c r="V19" s="183">
        <f>ROUND(M19*U19/100,2)</f>
        <v>0</v>
      </c>
      <c r="W19" s="183">
        <f>ROUND((M19+O19+S19+V19)*0.15,2)</f>
        <v>8640</v>
      </c>
      <c r="X19" s="183">
        <f>M19+O19+S19+V19+W19</f>
        <v>66240</v>
      </c>
    </row>
    <row r="20" spans="2:24" s="13" customFormat="1" ht="30">
      <c r="B20" s="216" t="s">
        <v>234</v>
      </c>
      <c r="C20" s="217">
        <f>D20+G20+K20</f>
        <v>1</v>
      </c>
      <c r="D20" s="217"/>
      <c r="E20" s="217"/>
      <c r="F20" s="217"/>
      <c r="G20" s="217">
        <v>1</v>
      </c>
      <c r="H20" s="217">
        <v>1</v>
      </c>
      <c r="I20" s="178"/>
      <c r="J20" s="217"/>
      <c r="K20" s="217"/>
      <c r="L20" s="216">
        <v>51840</v>
      </c>
      <c r="M20" s="216">
        <f>C20*L20</f>
        <v>51840</v>
      </c>
      <c r="N20" s="216"/>
      <c r="O20" s="216">
        <f>ROUND(M20*N20/100,2)</f>
        <v>0</v>
      </c>
      <c r="P20" s="216"/>
      <c r="Q20" s="216"/>
      <c r="R20" s="216"/>
      <c r="S20" s="216">
        <f>ROUND(M20*R20,2)</f>
        <v>0</v>
      </c>
      <c r="T20" s="216"/>
      <c r="U20" s="216"/>
      <c r="V20" s="216">
        <f>ROUND(M20*U20/100,2)</f>
        <v>0</v>
      </c>
      <c r="W20" s="216">
        <f>ROUND((M20+O20+S20+V20)*0.15,2)</f>
        <v>7776</v>
      </c>
      <c r="X20" s="216">
        <f>M20+O20+S20+V20+W20</f>
        <v>59616</v>
      </c>
    </row>
    <row r="21" spans="2:24" s="13" customFormat="1" ht="30">
      <c r="B21" s="216" t="s">
        <v>235</v>
      </c>
      <c r="C21" s="217">
        <f>D21+G21+K21</f>
        <v>1</v>
      </c>
      <c r="D21" s="217"/>
      <c r="E21" s="217"/>
      <c r="F21" s="217"/>
      <c r="G21" s="217">
        <v>1</v>
      </c>
      <c r="H21" s="217"/>
      <c r="I21" s="178">
        <f>G21-H21-J21</f>
        <v>1</v>
      </c>
      <c r="J21" s="217"/>
      <c r="K21" s="217"/>
      <c r="L21" s="216">
        <v>46080</v>
      </c>
      <c r="M21" s="216">
        <f>C21*L21</f>
        <v>46080</v>
      </c>
      <c r="N21" s="216"/>
      <c r="O21" s="216">
        <f>ROUND(M21*N21/100,2)</f>
        <v>0</v>
      </c>
      <c r="P21" s="216"/>
      <c r="Q21" s="216"/>
      <c r="R21" s="216"/>
      <c r="S21" s="216">
        <f>ROUND(M21*R21,2)</f>
        <v>0</v>
      </c>
      <c r="T21" s="216"/>
      <c r="U21" s="216"/>
      <c r="V21" s="216">
        <f>ROUND(M21*U21/100,2)</f>
        <v>0</v>
      </c>
      <c r="W21" s="216">
        <f>ROUND((M21+O21+S21+V21)*0.15,2)</f>
        <v>6912</v>
      </c>
      <c r="X21" s="216">
        <f>M21+O21+S21+V21+W21</f>
        <v>52992</v>
      </c>
    </row>
    <row r="22" spans="2:24" s="13" customFormat="1" ht="30">
      <c r="B22" s="216" t="s">
        <v>236</v>
      </c>
      <c r="C22" s="217">
        <f>D22+G22+K22</f>
        <v>1</v>
      </c>
      <c r="D22" s="217"/>
      <c r="E22" s="217"/>
      <c r="F22" s="217"/>
      <c r="G22" s="217">
        <v>1</v>
      </c>
      <c r="H22" s="217"/>
      <c r="I22" s="178">
        <f>G22-H22-J22</f>
        <v>1</v>
      </c>
      <c r="J22" s="217"/>
      <c r="K22" s="217"/>
      <c r="L22" s="216">
        <v>46080</v>
      </c>
      <c r="M22" s="216">
        <f>C22*L22</f>
        <v>46080</v>
      </c>
      <c r="N22" s="216"/>
      <c r="O22" s="216">
        <f>ROUND(M22*N22/100,2)</f>
        <v>0</v>
      </c>
      <c r="P22" s="216"/>
      <c r="Q22" s="216"/>
      <c r="R22" s="216"/>
      <c r="S22" s="216">
        <f>ROUND(M22*R22,2)</f>
        <v>0</v>
      </c>
      <c r="T22" s="216"/>
      <c r="U22" s="216"/>
      <c r="V22" s="216">
        <f>ROUND(M22*U22/100,2)</f>
        <v>0</v>
      </c>
      <c r="W22" s="216">
        <f>ROUND((M22+O22+S22+V22)*0.15,2)</f>
        <v>6912</v>
      </c>
      <c r="X22" s="216">
        <f>M22+O22+S22+V22+W22</f>
        <v>52992</v>
      </c>
    </row>
    <row r="23" spans="2:24" s="13" customFormat="1" ht="45">
      <c r="B23" s="216" t="s">
        <v>327</v>
      </c>
      <c r="C23" s="217">
        <f>D23+G23+K23</f>
        <v>0.5</v>
      </c>
      <c r="D23" s="217"/>
      <c r="E23" s="217"/>
      <c r="F23" s="217"/>
      <c r="G23" s="217">
        <v>0.5</v>
      </c>
      <c r="H23" s="217">
        <v>0.5</v>
      </c>
      <c r="I23" s="178"/>
      <c r="J23" s="217"/>
      <c r="K23" s="217"/>
      <c r="L23" s="216">
        <v>46080</v>
      </c>
      <c r="M23" s="216">
        <f>C23*L23</f>
        <v>23040</v>
      </c>
      <c r="N23" s="216"/>
      <c r="O23" s="216">
        <f>ROUND(M23*N23/100,2)</f>
        <v>0</v>
      </c>
      <c r="P23" s="216"/>
      <c r="Q23" s="216"/>
      <c r="R23" s="216"/>
      <c r="S23" s="216">
        <f>ROUND(M23*R23,2)</f>
        <v>0</v>
      </c>
      <c r="T23" s="216"/>
      <c r="U23" s="216"/>
      <c r="V23" s="216">
        <f>ROUND(M23*U23/100,2)</f>
        <v>0</v>
      </c>
      <c r="W23" s="216">
        <f>ROUND((M23+O23+S23+V23)*0.15,2)</f>
        <v>3456</v>
      </c>
      <c r="X23" s="216">
        <f>M23+O23+S23+V23+W23</f>
        <v>26496</v>
      </c>
    </row>
    <row r="24" spans="2:24" s="9" customFormat="1" ht="15.75">
      <c r="B24" s="177" t="s">
        <v>54</v>
      </c>
      <c r="C24" s="63">
        <f aca="true" t="shared" si="0" ref="C24:K24">SUM(C19:C23)</f>
        <v>4.5</v>
      </c>
      <c r="D24" s="63">
        <f t="shared" si="0"/>
        <v>0</v>
      </c>
      <c r="E24" s="63">
        <f t="shared" si="0"/>
        <v>0</v>
      </c>
      <c r="F24" s="63">
        <f t="shared" si="0"/>
        <v>0</v>
      </c>
      <c r="G24" s="63">
        <f t="shared" si="0"/>
        <v>4.5</v>
      </c>
      <c r="H24" s="63">
        <f t="shared" si="0"/>
        <v>2</v>
      </c>
      <c r="I24" s="63">
        <f t="shared" si="0"/>
        <v>2.5</v>
      </c>
      <c r="J24" s="63">
        <f t="shared" si="0"/>
        <v>0</v>
      </c>
      <c r="K24" s="63">
        <f t="shared" si="0"/>
        <v>0</v>
      </c>
      <c r="L24" s="63"/>
      <c r="M24" s="63">
        <f aca="true" t="shared" si="1" ref="M24:X24">SUM(M19:M23)</f>
        <v>224640</v>
      </c>
      <c r="N24" s="63"/>
      <c r="O24" s="63">
        <f t="shared" si="1"/>
        <v>0</v>
      </c>
      <c r="P24" s="63">
        <f t="shared" si="1"/>
        <v>0</v>
      </c>
      <c r="Q24" s="63"/>
      <c r="R24" s="63"/>
      <c r="S24" s="63">
        <f t="shared" si="1"/>
        <v>0</v>
      </c>
      <c r="T24" s="63"/>
      <c r="U24" s="63"/>
      <c r="V24" s="63">
        <f t="shared" si="1"/>
        <v>0</v>
      </c>
      <c r="W24" s="63">
        <f t="shared" si="1"/>
        <v>33696</v>
      </c>
      <c r="X24" s="63">
        <f t="shared" si="1"/>
        <v>258336</v>
      </c>
    </row>
    <row r="25" spans="2:24" s="9" customFormat="1" ht="15.75">
      <c r="B25" s="189" t="s">
        <v>56</v>
      </c>
      <c r="C25" s="63"/>
      <c r="D25" s="63"/>
      <c r="E25" s="63"/>
      <c r="F25" s="63"/>
      <c r="G25" s="63"/>
      <c r="H25" s="63"/>
      <c r="I25" s="63"/>
      <c r="J25" s="63"/>
      <c r="K25" s="6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2:24" s="11" customFormat="1" ht="21" customHeight="1">
      <c r="B26" s="182" t="s">
        <v>237</v>
      </c>
      <c r="C26" s="178">
        <f>D26+G26+K26</f>
        <v>1</v>
      </c>
      <c r="D26" s="178"/>
      <c r="E26" s="178"/>
      <c r="F26" s="178"/>
      <c r="G26" s="178">
        <v>1</v>
      </c>
      <c r="H26" s="178">
        <v>1</v>
      </c>
      <c r="I26" s="178"/>
      <c r="J26" s="178"/>
      <c r="K26" s="178"/>
      <c r="L26" s="183">
        <v>46864</v>
      </c>
      <c r="M26" s="183">
        <f>C26*L26</f>
        <v>46864</v>
      </c>
      <c r="N26" s="183">
        <v>4</v>
      </c>
      <c r="O26" s="183">
        <f>ROUND(M26*N26/100,2)</f>
        <v>1874.56</v>
      </c>
      <c r="P26" s="183"/>
      <c r="Q26" s="183"/>
      <c r="R26" s="183">
        <v>0.15</v>
      </c>
      <c r="S26" s="186">
        <f>ROUND(M26*R26,2)</f>
        <v>7029.6</v>
      </c>
      <c r="T26" s="183"/>
      <c r="U26" s="183">
        <v>15</v>
      </c>
      <c r="V26" s="186">
        <f>ROUND(M26*U26/100,2)</f>
        <v>7029.6</v>
      </c>
      <c r="W26" s="183">
        <f>ROUND((M26+O26+S26+V26)*0.15,2)</f>
        <v>9419.66</v>
      </c>
      <c r="X26" s="183">
        <f>M26+O26+S26+V26+W26</f>
        <v>72217.42</v>
      </c>
    </row>
    <row r="27" spans="2:24" s="9" customFormat="1" ht="15.75">
      <c r="B27" s="177" t="s">
        <v>54</v>
      </c>
      <c r="C27" s="63">
        <f>C26</f>
        <v>1</v>
      </c>
      <c r="D27" s="63">
        <f aca="true" t="shared" si="2" ref="D27:K27">D26</f>
        <v>0</v>
      </c>
      <c r="E27" s="63">
        <f t="shared" si="2"/>
        <v>0</v>
      </c>
      <c r="F27" s="63">
        <f t="shared" si="2"/>
        <v>0</v>
      </c>
      <c r="G27" s="63">
        <f t="shared" si="2"/>
        <v>1</v>
      </c>
      <c r="H27" s="63">
        <f t="shared" si="2"/>
        <v>1</v>
      </c>
      <c r="I27" s="63">
        <f t="shared" si="2"/>
        <v>0</v>
      </c>
      <c r="J27" s="63">
        <f t="shared" si="2"/>
        <v>0</v>
      </c>
      <c r="K27" s="63">
        <f t="shared" si="2"/>
        <v>0</v>
      </c>
      <c r="L27" s="63"/>
      <c r="M27" s="63">
        <f aca="true" t="shared" si="3" ref="M27:X27">M26</f>
        <v>46864</v>
      </c>
      <c r="N27" s="63"/>
      <c r="O27" s="63">
        <f t="shared" si="3"/>
        <v>1874.56</v>
      </c>
      <c r="P27" s="63">
        <f t="shared" si="3"/>
        <v>0</v>
      </c>
      <c r="Q27" s="63"/>
      <c r="R27" s="63"/>
      <c r="S27" s="63">
        <f t="shared" si="3"/>
        <v>7029.6</v>
      </c>
      <c r="T27" s="63"/>
      <c r="U27" s="63"/>
      <c r="V27" s="63">
        <f t="shared" si="3"/>
        <v>7029.6</v>
      </c>
      <c r="W27" s="63">
        <f t="shared" si="3"/>
        <v>9419.66</v>
      </c>
      <c r="X27" s="63">
        <f t="shared" si="3"/>
        <v>72217.42</v>
      </c>
    </row>
    <row r="28" spans="2:24" s="9" customFormat="1" ht="15.75">
      <c r="B28" s="189" t="s">
        <v>60</v>
      </c>
      <c r="C28" s="63"/>
      <c r="D28" s="63"/>
      <c r="E28" s="63"/>
      <c r="F28" s="63"/>
      <c r="G28" s="63"/>
      <c r="H28" s="63"/>
      <c r="I28" s="63"/>
      <c r="J28" s="63"/>
      <c r="K28" s="6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2:24" s="13" customFormat="1" ht="30">
      <c r="B29" s="216" t="s">
        <v>138</v>
      </c>
      <c r="C29" s="217">
        <f>D29+G29+K29</f>
        <v>1</v>
      </c>
      <c r="D29" s="217"/>
      <c r="E29" s="217"/>
      <c r="F29" s="217"/>
      <c r="G29" s="217">
        <v>1</v>
      </c>
      <c r="H29" s="217">
        <v>1</v>
      </c>
      <c r="I29" s="178"/>
      <c r="J29" s="217"/>
      <c r="K29" s="217"/>
      <c r="L29" s="216">
        <v>46080</v>
      </c>
      <c r="M29" s="216">
        <f>C29*L29</f>
        <v>46080</v>
      </c>
      <c r="N29" s="216"/>
      <c r="O29" s="216">
        <f>ROUND(M29*N29/100,2)</f>
        <v>0</v>
      </c>
      <c r="P29" s="216"/>
      <c r="Q29" s="216"/>
      <c r="R29" s="216"/>
      <c r="S29" s="216">
        <f>ROUND(M29*R29,2)</f>
        <v>0</v>
      </c>
      <c r="T29" s="216"/>
      <c r="U29" s="216"/>
      <c r="V29" s="216">
        <f>ROUND(M29*U29/100,2)</f>
        <v>0</v>
      </c>
      <c r="W29" s="216">
        <f>ROUND((M29+O29+S29+V29)*0.15,2)</f>
        <v>6912</v>
      </c>
      <c r="X29" s="216">
        <f>M29+O29+S29+V29+W29</f>
        <v>52992</v>
      </c>
    </row>
    <row r="30" spans="2:24" s="13" customFormat="1" ht="30">
      <c r="B30" s="216" t="s">
        <v>91</v>
      </c>
      <c r="C30" s="217">
        <f>D30+G30+K30</f>
        <v>1</v>
      </c>
      <c r="D30" s="217"/>
      <c r="E30" s="217"/>
      <c r="F30" s="217"/>
      <c r="G30" s="217">
        <v>1</v>
      </c>
      <c r="H30" s="217">
        <v>1</v>
      </c>
      <c r="I30" s="178"/>
      <c r="J30" s="217"/>
      <c r="K30" s="217"/>
      <c r="L30" s="216">
        <v>51840</v>
      </c>
      <c r="M30" s="216">
        <f>C30*L30</f>
        <v>51840</v>
      </c>
      <c r="N30" s="216"/>
      <c r="O30" s="216">
        <f>ROUND(M30*N30/100,2)</f>
        <v>0</v>
      </c>
      <c r="P30" s="216"/>
      <c r="Q30" s="216"/>
      <c r="R30" s="216"/>
      <c r="S30" s="216">
        <f>ROUND(M30*R30,2)</f>
        <v>0</v>
      </c>
      <c r="T30" s="216"/>
      <c r="U30" s="216"/>
      <c r="V30" s="216">
        <f>ROUND(M30*U30/100,2)</f>
        <v>0</v>
      </c>
      <c r="W30" s="216">
        <f>ROUND((M30+O30+S30+V30)*0.15,2)</f>
        <v>7776</v>
      </c>
      <c r="X30" s="216">
        <f>M30+O30+S30+V30+W30</f>
        <v>59616</v>
      </c>
    </row>
    <row r="31" spans="2:24" s="13" customFormat="1" ht="15">
      <c r="B31" s="216" t="s">
        <v>14</v>
      </c>
      <c r="C31" s="217">
        <f>D31+G31+K31</f>
        <v>1</v>
      </c>
      <c r="D31" s="217"/>
      <c r="E31" s="217"/>
      <c r="F31" s="217"/>
      <c r="G31" s="217">
        <v>1</v>
      </c>
      <c r="H31" s="217">
        <v>1</v>
      </c>
      <c r="I31" s="178"/>
      <c r="J31" s="217"/>
      <c r="K31" s="217"/>
      <c r="L31" s="216">
        <v>46080</v>
      </c>
      <c r="M31" s="216">
        <f>C31*L31</f>
        <v>46080</v>
      </c>
      <c r="N31" s="216"/>
      <c r="O31" s="216">
        <f>ROUND(M31*N31/100,2)</f>
        <v>0</v>
      </c>
      <c r="P31" s="216"/>
      <c r="Q31" s="216"/>
      <c r="R31" s="216"/>
      <c r="S31" s="216">
        <f>ROUND(M31*R31,2)</f>
        <v>0</v>
      </c>
      <c r="T31" s="216"/>
      <c r="U31" s="216"/>
      <c r="V31" s="216">
        <f>ROUND(M31*U31/100,2)</f>
        <v>0</v>
      </c>
      <c r="W31" s="216">
        <f>ROUND((M31+O31+S31+V31)*0.15,2)</f>
        <v>6912</v>
      </c>
      <c r="X31" s="216">
        <f>M31+O31+S31+V31+W31</f>
        <v>52992</v>
      </c>
    </row>
    <row r="32" spans="2:24" s="9" customFormat="1" ht="14.25" customHeight="1">
      <c r="B32" s="177" t="s">
        <v>54</v>
      </c>
      <c r="C32" s="63">
        <f aca="true" t="shared" si="4" ref="C32:K32">SUM(C29:C31)</f>
        <v>3</v>
      </c>
      <c r="D32" s="63">
        <f t="shared" si="4"/>
        <v>0</v>
      </c>
      <c r="E32" s="63">
        <f t="shared" si="4"/>
        <v>0</v>
      </c>
      <c r="F32" s="63">
        <f t="shared" si="4"/>
        <v>0</v>
      </c>
      <c r="G32" s="63">
        <f t="shared" si="4"/>
        <v>3</v>
      </c>
      <c r="H32" s="63">
        <f t="shared" si="4"/>
        <v>3</v>
      </c>
      <c r="I32" s="63">
        <f t="shared" si="4"/>
        <v>0</v>
      </c>
      <c r="J32" s="63">
        <f t="shared" si="4"/>
        <v>0</v>
      </c>
      <c r="K32" s="63">
        <f t="shared" si="4"/>
        <v>0</v>
      </c>
      <c r="L32" s="63"/>
      <c r="M32" s="63">
        <f aca="true" t="shared" si="5" ref="M32:X32">SUM(M29:M31)</f>
        <v>144000</v>
      </c>
      <c r="N32" s="63"/>
      <c r="O32" s="63">
        <f t="shared" si="5"/>
        <v>0</v>
      </c>
      <c r="P32" s="63">
        <f t="shared" si="5"/>
        <v>0</v>
      </c>
      <c r="Q32" s="63"/>
      <c r="R32" s="63"/>
      <c r="S32" s="63">
        <f t="shared" si="5"/>
        <v>0</v>
      </c>
      <c r="T32" s="63"/>
      <c r="U32" s="63"/>
      <c r="V32" s="63">
        <f t="shared" si="5"/>
        <v>0</v>
      </c>
      <c r="W32" s="63">
        <f t="shared" si="5"/>
        <v>21600</v>
      </c>
      <c r="X32" s="63">
        <f t="shared" si="5"/>
        <v>165600</v>
      </c>
    </row>
    <row r="33" spans="2:24" s="9" customFormat="1" ht="15.75">
      <c r="B33" s="189" t="s">
        <v>58</v>
      </c>
      <c r="C33" s="63"/>
      <c r="D33" s="63"/>
      <c r="E33" s="63"/>
      <c r="F33" s="63"/>
      <c r="G33" s="63"/>
      <c r="H33" s="63"/>
      <c r="I33" s="63"/>
      <c r="J33" s="63"/>
      <c r="K33" s="6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2:24" s="11" customFormat="1" ht="15">
      <c r="B34" s="182" t="s">
        <v>238</v>
      </c>
      <c r="C34" s="178">
        <f>D34+G34+K34</f>
        <v>1</v>
      </c>
      <c r="D34" s="178"/>
      <c r="E34" s="178"/>
      <c r="F34" s="178"/>
      <c r="G34" s="178">
        <v>1</v>
      </c>
      <c r="H34" s="178">
        <v>1</v>
      </c>
      <c r="I34" s="178"/>
      <c r="J34" s="178"/>
      <c r="K34" s="178"/>
      <c r="L34" s="183">
        <v>23816</v>
      </c>
      <c r="M34" s="183">
        <f>C34*L34</f>
        <v>23816</v>
      </c>
      <c r="N34" s="183"/>
      <c r="O34" s="183">
        <f>ROUND(M34*N34/100,2)</f>
        <v>0</v>
      </c>
      <c r="P34" s="183"/>
      <c r="Q34" s="183"/>
      <c r="R34" s="183"/>
      <c r="S34" s="183">
        <f>ROUND(M34*R34,2)</f>
        <v>0</v>
      </c>
      <c r="T34" s="183"/>
      <c r="U34" s="183">
        <v>15</v>
      </c>
      <c r="V34" s="186">
        <f>ROUND(M34*U34/100,2)</f>
        <v>3572.4</v>
      </c>
      <c r="W34" s="183">
        <f>ROUND((M34+O34+S34+V34)*0.15,2)</f>
        <v>4108.26</v>
      </c>
      <c r="X34" s="183">
        <f>M34+O34+S34+V34+W34</f>
        <v>31496.660000000003</v>
      </c>
    </row>
    <row r="35" spans="2:24" s="11" customFormat="1" ht="30">
      <c r="B35" s="187" t="s">
        <v>46</v>
      </c>
      <c r="C35" s="178">
        <f>D35+G35+K35</f>
        <v>1</v>
      </c>
      <c r="D35" s="178"/>
      <c r="E35" s="178"/>
      <c r="F35" s="178"/>
      <c r="G35" s="178">
        <f>H35+I35+J35</f>
        <v>1</v>
      </c>
      <c r="H35" s="178">
        <v>1</v>
      </c>
      <c r="I35" s="178"/>
      <c r="J35" s="178"/>
      <c r="K35" s="178"/>
      <c r="L35" s="183">
        <f>L34</f>
        <v>23816</v>
      </c>
      <c r="M35" s="183">
        <f>C35*L35</f>
        <v>23816</v>
      </c>
      <c r="N35" s="183"/>
      <c r="O35" s="183">
        <f>ROUND(M35*N35/100,2)</f>
        <v>0</v>
      </c>
      <c r="P35" s="183"/>
      <c r="Q35" s="183"/>
      <c r="R35" s="183"/>
      <c r="S35" s="183">
        <f>ROUND(M35*R35,2)</f>
        <v>0</v>
      </c>
      <c r="T35" s="183"/>
      <c r="U35" s="183">
        <v>15</v>
      </c>
      <c r="V35" s="186">
        <f>ROUND(M35*U35/100,2)</f>
        <v>3572.4</v>
      </c>
      <c r="W35" s="183">
        <f>ROUND((M35+O35+S35+V35)*0.15,2)</f>
        <v>4108.26</v>
      </c>
      <c r="X35" s="183">
        <f>M35+O35+S35+V35+W35</f>
        <v>31496.660000000003</v>
      </c>
    </row>
    <row r="36" spans="2:24" s="11" customFormat="1" ht="30">
      <c r="B36" s="187" t="s">
        <v>241</v>
      </c>
      <c r="C36" s="178">
        <f>D36+G36+K36</f>
        <v>1</v>
      </c>
      <c r="D36" s="178"/>
      <c r="E36" s="178"/>
      <c r="F36" s="178"/>
      <c r="G36" s="178">
        <f>H36+I36+J36</f>
        <v>1</v>
      </c>
      <c r="H36" s="178">
        <v>1</v>
      </c>
      <c r="I36" s="178"/>
      <c r="J36" s="178"/>
      <c r="K36" s="178"/>
      <c r="L36" s="183">
        <f>L35</f>
        <v>23816</v>
      </c>
      <c r="M36" s="183">
        <f>C36*L36</f>
        <v>23816</v>
      </c>
      <c r="N36" s="183"/>
      <c r="O36" s="183">
        <f>ROUND(M36*N36/100,2)</f>
        <v>0</v>
      </c>
      <c r="P36" s="183"/>
      <c r="Q36" s="183"/>
      <c r="R36" s="183"/>
      <c r="S36" s="183">
        <f>ROUND(M36*R36,2)</f>
        <v>0</v>
      </c>
      <c r="T36" s="202"/>
      <c r="U36" s="183">
        <v>10</v>
      </c>
      <c r="V36" s="186">
        <f>ROUND(M36*U36/100,2)</f>
        <v>2381.6</v>
      </c>
      <c r="W36" s="183">
        <f>ROUND((M36+O36+S36+V36)*0.15,2)</f>
        <v>3929.64</v>
      </c>
      <c r="X36" s="183">
        <f>M36+O36+S36+V36+W36</f>
        <v>30127.239999999998</v>
      </c>
    </row>
    <row r="37" spans="2:24" s="11" customFormat="1" ht="15">
      <c r="B37" s="216" t="s">
        <v>239</v>
      </c>
      <c r="C37" s="178">
        <v>1</v>
      </c>
      <c r="D37" s="178"/>
      <c r="E37" s="178"/>
      <c r="F37" s="178"/>
      <c r="G37" s="178">
        <v>1</v>
      </c>
      <c r="H37" s="178">
        <v>1</v>
      </c>
      <c r="I37" s="178"/>
      <c r="J37" s="178"/>
      <c r="K37" s="178"/>
      <c r="L37" s="183">
        <f>L$34</f>
        <v>23816</v>
      </c>
      <c r="M37" s="183">
        <f>C37*L37</f>
        <v>23816</v>
      </c>
      <c r="N37" s="183"/>
      <c r="O37" s="183">
        <f>ROUND(M37*N37/100,2)</f>
        <v>0</v>
      </c>
      <c r="P37" s="183"/>
      <c r="Q37" s="183"/>
      <c r="R37" s="183"/>
      <c r="S37" s="183">
        <f>ROUND(M37*R37,2)</f>
        <v>0</v>
      </c>
      <c r="T37" s="183"/>
      <c r="U37" s="183">
        <v>15</v>
      </c>
      <c r="V37" s="186">
        <f>ROUND(M37*U37/100,2)</f>
        <v>3572.4</v>
      </c>
      <c r="W37" s="183">
        <f>ROUND((M37+O37+S37+V37)*0.15,2)</f>
        <v>4108.26</v>
      </c>
      <c r="X37" s="183">
        <f>M37+O37+S37+V37+W37</f>
        <v>31496.660000000003</v>
      </c>
    </row>
    <row r="38" spans="2:24" s="9" customFormat="1" ht="14.25" customHeight="1">
      <c r="B38" s="177" t="s">
        <v>54</v>
      </c>
      <c r="C38" s="63">
        <f>SUM(C34:C37)</f>
        <v>4</v>
      </c>
      <c r="D38" s="63">
        <f aca="true" t="shared" si="6" ref="D38:K38">SUM(D34:D37)</f>
        <v>0</v>
      </c>
      <c r="E38" s="63">
        <f t="shared" si="6"/>
        <v>0</v>
      </c>
      <c r="F38" s="63">
        <f t="shared" si="6"/>
        <v>0</v>
      </c>
      <c r="G38" s="63">
        <f t="shared" si="6"/>
        <v>4</v>
      </c>
      <c r="H38" s="63">
        <f t="shared" si="6"/>
        <v>4</v>
      </c>
      <c r="I38" s="63">
        <f t="shared" si="6"/>
        <v>0</v>
      </c>
      <c r="J38" s="63">
        <f t="shared" si="6"/>
        <v>0</v>
      </c>
      <c r="K38" s="63">
        <f t="shared" si="6"/>
        <v>0</v>
      </c>
      <c r="L38" s="63"/>
      <c r="M38" s="63">
        <f aca="true" t="shared" si="7" ref="M38:X38">SUM(M34:M37)</f>
        <v>95264</v>
      </c>
      <c r="N38" s="63"/>
      <c r="O38" s="63">
        <f t="shared" si="7"/>
        <v>0</v>
      </c>
      <c r="P38" s="63">
        <f t="shared" si="7"/>
        <v>0</v>
      </c>
      <c r="Q38" s="63"/>
      <c r="R38" s="63"/>
      <c r="S38" s="63">
        <f t="shared" si="7"/>
        <v>0</v>
      </c>
      <c r="T38" s="63"/>
      <c r="U38" s="63"/>
      <c r="V38" s="63">
        <f t="shared" si="7"/>
        <v>13098.8</v>
      </c>
      <c r="W38" s="63">
        <f t="shared" si="7"/>
        <v>16254.42</v>
      </c>
      <c r="X38" s="63">
        <f t="shared" si="7"/>
        <v>124617.22</v>
      </c>
    </row>
    <row r="39" spans="2:24" s="9" customFormat="1" ht="14.25" customHeight="1">
      <c r="B39" s="181"/>
      <c r="C39" s="63"/>
      <c r="D39" s="63"/>
      <c r="E39" s="63"/>
      <c r="F39" s="63"/>
      <c r="G39" s="63"/>
      <c r="H39" s="63"/>
      <c r="I39" s="63"/>
      <c r="J39" s="63"/>
      <c r="K39" s="63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2:24" s="15" customFormat="1" ht="15.75">
      <c r="B40" s="181" t="s">
        <v>55</v>
      </c>
      <c r="C40" s="218">
        <f aca="true" t="shared" si="8" ref="C40:K40">C24</f>
        <v>4.5</v>
      </c>
      <c r="D40" s="218">
        <f t="shared" si="8"/>
        <v>0</v>
      </c>
      <c r="E40" s="218">
        <f t="shared" si="8"/>
        <v>0</v>
      </c>
      <c r="F40" s="218">
        <f t="shared" si="8"/>
        <v>0</v>
      </c>
      <c r="G40" s="218">
        <f t="shared" si="8"/>
        <v>4.5</v>
      </c>
      <c r="H40" s="218">
        <f t="shared" si="8"/>
        <v>2</v>
      </c>
      <c r="I40" s="218">
        <f t="shared" si="8"/>
        <v>2.5</v>
      </c>
      <c r="J40" s="218">
        <f t="shared" si="8"/>
        <v>0</v>
      </c>
      <c r="K40" s="218">
        <f t="shared" si="8"/>
        <v>0</v>
      </c>
      <c r="L40" s="218"/>
      <c r="M40" s="218">
        <f>M24</f>
        <v>224640</v>
      </c>
      <c r="N40" s="218"/>
      <c r="O40" s="218">
        <f>O24</f>
        <v>0</v>
      </c>
      <c r="P40" s="218">
        <f>P24</f>
        <v>0</v>
      </c>
      <c r="Q40" s="218"/>
      <c r="R40" s="218">
        <f>R24</f>
        <v>0</v>
      </c>
      <c r="S40" s="218">
        <f>S24</f>
        <v>0</v>
      </c>
      <c r="T40" s="218"/>
      <c r="U40" s="218"/>
      <c r="V40" s="218">
        <f>V24</f>
        <v>0</v>
      </c>
      <c r="W40" s="218">
        <f>W24</f>
        <v>33696</v>
      </c>
      <c r="X40" s="218">
        <f>X24</f>
        <v>258336</v>
      </c>
    </row>
    <row r="41" spans="2:24" s="15" customFormat="1" ht="15.75">
      <c r="B41" s="181" t="s">
        <v>56</v>
      </c>
      <c r="C41" s="218">
        <f aca="true" t="shared" si="9" ref="C41:K41">C27</f>
        <v>1</v>
      </c>
      <c r="D41" s="218">
        <f t="shared" si="9"/>
        <v>0</v>
      </c>
      <c r="E41" s="218">
        <f t="shared" si="9"/>
        <v>0</v>
      </c>
      <c r="F41" s="218">
        <f t="shared" si="9"/>
        <v>0</v>
      </c>
      <c r="G41" s="218">
        <f t="shared" si="9"/>
        <v>1</v>
      </c>
      <c r="H41" s="218">
        <f t="shared" si="9"/>
        <v>1</v>
      </c>
      <c r="I41" s="218">
        <f t="shared" si="9"/>
        <v>0</v>
      </c>
      <c r="J41" s="218">
        <f t="shared" si="9"/>
        <v>0</v>
      </c>
      <c r="K41" s="218">
        <f t="shared" si="9"/>
        <v>0</v>
      </c>
      <c r="L41" s="218"/>
      <c r="M41" s="218">
        <f>M27</f>
        <v>46864</v>
      </c>
      <c r="N41" s="218"/>
      <c r="O41" s="218">
        <f>O27</f>
        <v>1874.56</v>
      </c>
      <c r="P41" s="218">
        <f>P27</f>
        <v>0</v>
      </c>
      <c r="Q41" s="218"/>
      <c r="R41" s="218">
        <f>R27</f>
        <v>0</v>
      </c>
      <c r="S41" s="218">
        <f>S27</f>
        <v>7029.6</v>
      </c>
      <c r="T41" s="218"/>
      <c r="U41" s="218"/>
      <c r="V41" s="218">
        <f>V27</f>
        <v>7029.6</v>
      </c>
      <c r="W41" s="218">
        <f>W27</f>
        <v>9419.66</v>
      </c>
      <c r="X41" s="218">
        <f>X27</f>
        <v>72217.42</v>
      </c>
    </row>
    <row r="42" spans="2:24" s="15" customFormat="1" ht="15.75">
      <c r="B42" s="181" t="s">
        <v>58</v>
      </c>
      <c r="C42" s="218">
        <f>C32+C38</f>
        <v>7</v>
      </c>
      <c r="D42" s="218">
        <f aca="true" t="shared" si="10" ref="D42:K42">D32+D38</f>
        <v>0</v>
      </c>
      <c r="E42" s="218">
        <f t="shared" si="10"/>
        <v>0</v>
      </c>
      <c r="F42" s="218">
        <f t="shared" si="10"/>
        <v>0</v>
      </c>
      <c r="G42" s="218">
        <f t="shared" si="10"/>
        <v>7</v>
      </c>
      <c r="H42" s="218">
        <f t="shared" si="10"/>
        <v>7</v>
      </c>
      <c r="I42" s="218">
        <f t="shared" si="10"/>
        <v>0</v>
      </c>
      <c r="J42" s="218">
        <f t="shared" si="10"/>
        <v>0</v>
      </c>
      <c r="K42" s="218">
        <f t="shared" si="10"/>
        <v>0</v>
      </c>
      <c r="L42" s="218"/>
      <c r="M42" s="218">
        <f aca="true" t="shared" si="11" ref="M42:X42">M32+M38</f>
        <v>239264</v>
      </c>
      <c r="N42" s="218"/>
      <c r="O42" s="218">
        <f t="shared" si="11"/>
        <v>0</v>
      </c>
      <c r="P42" s="218">
        <f t="shared" si="11"/>
        <v>0</v>
      </c>
      <c r="Q42" s="218"/>
      <c r="R42" s="218">
        <f t="shared" si="11"/>
        <v>0</v>
      </c>
      <c r="S42" s="218">
        <f t="shared" si="11"/>
        <v>0</v>
      </c>
      <c r="T42" s="218"/>
      <c r="U42" s="218"/>
      <c r="V42" s="218">
        <f t="shared" si="11"/>
        <v>13098.8</v>
      </c>
      <c r="W42" s="218">
        <f t="shared" si="11"/>
        <v>37854.42</v>
      </c>
      <c r="X42" s="218">
        <f t="shared" si="11"/>
        <v>290217.22</v>
      </c>
    </row>
    <row r="43" spans="2:24" s="16" customFormat="1" ht="15.75">
      <c r="B43" s="51" t="s">
        <v>59</v>
      </c>
      <c r="C43" s="63">
        <f>SUM(C40:C42)</f>
        <v>12.5</v>
      </c>
      <c r="D43" s="63">
        <f aca="true" t="shared" si="12" ref="D43:K43">SUM(D40:D42)</f>
        <v>0</v>
      </c>
      <c r="E43" s="63">
        <f t="shared" si="12"/>
        <v>0</v>
      </c>
      <c r="F43" s="63">
        <f t="shared" si="12"/>
        <v>0</v>
      </c>
      <c r="G43" s="63">
        <f t="shared" si="12"/>
        <v>12.5</v>
      </c>
      <c r="H43" s="63">
        <f t="shared" si="12"/>
        <v>10</v>
      </c>
      <c r="I43" s="63">
        <f t="shared" si="12"/>
        <v>2.5</v>
      </c>
      <c r="J43" s="63">
        <f t="shared" si="12"/>
        <v>0</v>
      </c>
      <c r="K43" s="63">
        <f t="shared" si="12"/>
        <v>0</v>
      </c>
      <c r="L43" s="63"/>
      <c r="M43" s="63">
        <f aca="true" t="shared" si="13" ref="M43:X43">SUM(M40:M42)</f>
        <v>510768</v>
      </c>
      <c r="N43" s="63"/>
      <c r="O43" s="63">
        <f t="shared" si="13"/>
        <v>1874.56</v>
      </c>
      <c r="P43" s="63">
        <f t="shared" si="13"/>
        <v>0</v>
      </c>
      <c r="Q43" s="63"/>
      <c r="R43" s="63">
        <f t="shared" si="13"/>
        <v>0</v>
      </c>
      <c r="S43" s="63">
        <f t="shared" si="13"/>
        <v>7029.6</v>
      </c>
      <c r="T43" s="63"/>
      <c r="U43" s="63"/>
      <c r="V43" s="63">
        <f t="shared" si="13"/>
        <v>20128.4</v>
      </c>
      <c r="W43" s="63">
        <f t="shared" si="13"/>
        <v>80970.08</v>
      </c>
      <c r="X43" s="63">
        <f t="shared" si="13"/>
        <v>620770.6399999999</v>
      </c>
    </row>
    <row r="44" spans="2:24" s="16" customFormat="1" ht="15.75">
      <c r="B44" s="51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8" customHeight="1">
      <c r="A45" s="282" t="s">
        <v>216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</row>
    <row r="46" spans="1:24" ht="10.5" customHeight="1">
      <c r="A46" s="11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90" customFormat="1" ht="28.5" customHeight="1">
      <c r="A47" s="283" t="s">
        <v>52</v>
      </c>
      <c r="B47" s="284" t="s">
        <v>0</v>
      </c>
      <c r="C47" s="284" t="s">
        <v>51</v>
      </c>
      <c r="D47" s="284"/>
      <c r="E47" s="284"/>
      <c r="F47" s="284"/>
      <c r="G47" s="284"/>
      <c r="H47" s="284"/>
      <c r="I47" s="284"/>
      <c r="J47" s="284"/>
      <c r="K47" s="284"/>
      <c r="L47" s="284" t="s">
        <v>105</v>
      </c>
      <c r="M47" s="284" t="s">
        <v>71</v>
      </c>
      <c r="N47" s="285" t="s">
        <v>72</v>
      </c>
      <c r="O47" s="286"/>
      <c r="P47" s="286"/>
      <c r="Q47" s="287"/>
      <c r="R47" s="284" t="s">
        <v>74</v>
      </c>
      <c r="S47" s="284"/>
      <c r="T47" s="284"/>
      <c r="U47" s="284"/>
      <c r="V47" s="284"/>
      <c r="W47" s="288" t="s">
        <v>75</v>
      </c>
      <c r="X47" s="284" t="s">
        <v>76</v>
      </c>
    </row>
    <row r="48" spans="1:24" s="90" customFormat="1" ht="81" customHeight="1">
      <c r="A48" s="283"/>
      <c r="B48" s="284"/>
      <c r="C48" s="157" t="s">
        <v>48</v>
      </c>
      <c r="D48" s="290" t="s">
        <v>49</v>
      </c>
      <c r="E48" s="290"/>
      <c r="F48" s="290"/>
      <c r="G48" s="291" t="s">
        <v>39</v>
      </c>
      <c r="H48" s="291"/>
      <c r="I48" s="291"/>
      <c r="J48" s="291"/>
      <c r="K48" s="157" t="s">
        <v>50</v>
      </c>
      <c r="L48" s="284"/>
      <c r="M48" s="284"/>
      <c r="N48" s="284" t="s">
        <v>157</v>
      </c>
      <c r="O48" s="284"/>
      <c r="P48" s="130" t="s">
        <v>73</v>
      </c>
      <c r="Q48" s="129" t="s">
        <v>195</v>
      </c>
      <c r="R48" s="284" t="s">
        <v>158</v>
      </c>
      <c r="S48" s="284"/>
      <c r="T48" s="130" t="s">
        <v>77</v>
      </c>
      <c r="U48" s="284" t="s">
        <v>159</v>
      </c>
      <c r="V48" s="284"/>
      <c r="W48" s="289"/>
      <c r="X48" s="284"/>
    </row>
    <row r="49" spans="1:24" s="132" customFormat="1" ht="21" customHeight="1">
      <c r="A49" s="133"/>
      <c r="B49" s="163"/>
      <c r="C49" s="164"/>
      <c r="D49" s="164" t="s">
        <v>48</v>
      </c>
      <c r="E49" s="164" t="s">
        <v>196</v>
      </c>
      <c r="F49" s="164" t="s">
        <v>197</v>
      </c>
      <c r="G49" s="164" t="s">
        <v>48</v>
      </c>
      <c r="H49" s="164" t="s">
        <v>196</v>
      </c>
      <c r="I49" s="164" t="s">
        <v>197</v>
      </c>
      <c r="J49" s="165" t="s">
        <v>69</v>
      </c>
      <c r="K49" s="164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</row>
    <row r="50" spans="1:24" ht="15.75">
      <c r="A50" s="11"/>
      <c r="B50" s="189" t="s">
        <v>55</v>
      </c>
      <c r="C50" s="71"/>
      <c r="D50" s="63"/>
      <c r="E50" s="63"/>
      <c r="F50" s="63"/>
      <c r="G50" s="64"/>
      <c r="H50" s="64"/>
      <c r="I50" s="64"/>
      <c r="J50" s="64"/>
      <c r="K50" s="6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">
      <c r="A51" s="11"/>
      <c r="B51" s="182" t="s">
        <v>120</v>
      </c>
      <c r="C51" s="178">
        <f>D51+G51</f>
        <v>0.25</v>
      </c>
      <c r="D51" s="178"/>
      <c r="E51" s="178"/>
      <c r="F51" s="178"/>
      <c r="G51" s="178">
        <f>H51+I51+J51</f>
        <v>0.25</v>
      </c>
      <c r="H51" s="178">
        <v>0.25</v>
      </c>
      <c r="I51" s="178"/>
      <c r="J51" s="178"/>
      <c r="K51" s="178"/>
      <c r="L51" s="183">
        <v>28385</v>
      </c>
      <c r="M51" s="183">
        <f>C51*L51</f>
        <v>7096.25</v>
      </c>
      <c r="N51" s="183"/>
      <c r="O51" s="183">
        <f>ROUND(M51*N51/100,2)</f>
        <v>0</v>
      </c>
      <c r="P51" s="183"/>
      <c r="Q51" s="183"/>
      <c r="R51" s="183"/>
      <c r="S51" s="183">
        <f>ROUND(M51*R51,2)</f>
        <v>0</v>
      </c>
      <c r="T51" s="183"/>
      <c r="U51" s="183">
        <v>15</v>
      </c>
      <c r="V51" s="183">
        <f>ROUND(M51*U51/100,2)</f>
        <v>1064.44</v>
      </c>
      <c r="W51" s="186">
        <f>ROUND((M51+O51+S51+V51)*0.15,2)</f>
        <v>1224.1</v>
      </c>
      <c r="X51" s="183">
        <f>M51+O51+S51+V51+W51</f>
        <v>9384.79</v>
      </c>
    </row>
    <row r="52" spans="1:24" ht="15" hidden="1">
      <c r="A52" s="11"/>
      <c r="B52" s="182" t="s">
        <v>257</v>
      </c>
      <c r="C52" s="178">
        <f>D52+G52+K52</f>
        <v>0</v>
      </c>
      <c r="D52" s="178"/>
      <c r="E52" s="178"/>
      <c r="F52" s="178"/>
      <c r="G52" s="178">
        <f>H52+I52+J52</f>
        <v>0</v>
      </c>
      <c r="H52" s="178">
        <v>0</v>
      </c>
      <c r="I52" s="178"/>
      <c r="J52" s="178"/>
      <c r="K52" s="178"/>
      <c r="L52" s="183">
        <f>L51</f>
        <v>28385</v>
      </c>
      <c r="M52" s="183">
        <f>C52*L52</f>
        <v>0</v>
      </c>
      <c r="N52" s="183">
        <v>15</v>
      </c>
      <c r="O52" s="183">
        <f>ROUND(M52*N52/100,2)</f>
        <v>0</v>
      </c>
      <c r="P52" s="183"/>
      <c r="Q52" s="183"/>
      <c r="R52" s="183"/>
      <c r="S52" s="183">
        <f>ROUND(M52*R52,2)</f>
        <v>0</v>
      </c>
      <c r="T52" s="183"/>
      <c r="U52" s="183"/>
      <c r="V52" s="183">
        <f>ROUND(M52*U52/100,2)</f>
        <v>0</v>
      </c>
      <c r="W52" s="183">
        <f>ROUND((M52+O52+S52+V52)*0.15,2)</f>
        <v>0</v>
      </c>
      <c r="X52" s="183">
        <f>M52+O52+S52+V52+W52</f>
        <v>0</v>
      </c>
    </row>
    <row r="53" spans="1:24" ht="15">
      <c r="A53" s="11"/>
      <c r="B53" s="182" t="s">
        <v>258</v>
      </c>
      <c r="C53" s="178">
        <v>1</v>
      </c>
      <c r="D53" s="178"/>
      <c r="E53" s="178"/>
      <c r="F53" s="178"/>
      <c r="G53" s="178">
        <f>H53+I53+J53</f>
        <v>1</v>
      </c>
      <c r="H53" s="178">
        <v>1</v>
      </c>
      <c r="I53" s="178"/>
      <c r="J53" s="178"/>
      <c r="K53" s="178"/>
      <c r="L53" s="183">
        <f>L51</f>
        <v>28385</v>
      </c>
      <c r="M53" s="183">
        <f>C53*L53</f>
        <v>28385</v>
      </c>
      <c r="N53" s="183">
        <v>15</v>
      </c>
      <c r="O53" s="183">
        <f>ROUND(M53*N53/100,2)</f>
        <v>4257.75</v>
      </c>
      <c r="P53" s="183"/>
      <c r="Q53" s="183"/>
      <c r="R53" s="183"/>
      <c r="S53" s="183">
        <f>ROUND(M53*R53,2)</f>
        <v>0</v>
      </c>
      <c r="T53" s="183"/>
      <c r="U53" s="183">
        <v>15</v>
      </c>
      <c r="V53" s="183">
        <f>ROUND(M53*U53/100,2)</f>
        <v>4257.75</v>
      </c>
      <c r="W53" s="183">
        <f>ROUND((M53+O53+S53+V53)*0.15,2)</f>
        <v>5535.08</v>
      </c>
      <c r="X53" s="183">
        <f>M53+O53+S53+V53+W53</f>
        <v>42435.58</v>
      </c>
    </row>
    <row r="54" spans="1:24" ht="15">
      <c r="A54" s="11"/>
      <c r="B54" s="182" t="s">
        <v>32</v>
      </c>
      <c r="C54" s="178">
        <f>D54+G54</f>
        <v>6</v>
      </c>
      <c r="D54" s="178"/>
      <c r="E54" s="178"/>
      <c r="F54" s="178"/>
      <c r="G54" s="178">
        <f>H54+I54+J54</f>
        <v>6</v>
      </c>
      <c r="H54" s="178">
        <v>6</v>
      </c>
      <c r="I54" s="178"/>
      <c r="J54" s="178"/>
      <c r="K54" s="178"/>
      <c r="L54" s="183">
        <f>L52</f>
        <v>28385</v>
      </c>
      <c r="M54" s="183">
        <f>C54*L54</f>
        <v>170310</v>
      </c>
      <c r="N54" s="183">
        <v>15</v>
      </c>
      <c r="O54" s="186">
        <f>ROUND(M54*N54/100,2)</f>
        <v>25546.5</v>
      </c>
      <c r="P54" s="183"/>
      <c r="Q54" s="183"/>
      <c r="R54" s="183">
        <v>15</v>
      </c>
      <c r="S54" s="186">
        <f>ROUND(M54*R54/100,2)</f>
        <v>25546.5</v>
      </c>
      <c r="T54" s="183"/>
      <c r="U54" s="183">
        <v>15</v>
      </c>
      <c r="V54" s="186">
        <f>ROUND(M54*U54/100,2)</f>
        <v>25546.5</v>
      </c>
      <c r="W54" s="183">
        <f>ROUND((M54+O54+S54+V54)*0.15,2)</f>
        <v>37042.43</v>
      </c>
      <c r="X54" s="183">
        <f>M54+O54+S54+V54+W54</f>
        <v>283991.93</v>
      </c>
    </row>
    <row r="55" spans="2:24" s="9" customFormat="1" ht="15.75">
      <c r="B55" s="177" t="s">
        <v>54</v>
      </c>
      <c r="C55" s="63">
        <f aca="true" t="shared" si="14" ref="C55:X55">SUM(C51:C54)</f>
        <v>7.25</v>
      </c>
      <c r="D55" s="63">
        <f t="shared" si="14"/>
        <v>0</v>
      </c>
      <c r="E55" s="63">
        <f t="shared" si="14"/>
        <v>0</v>
      </c>
      <c r="F55" s="63">
        <f t="shared" si="14"/>
        <v>0</v>
      </c>
      <c r="G55" s="63">
        <f t="shared" si="14"/>
        <v>7.25</v>
      </c>
      <c r="H55" s="63">
        <f t="shared" si="14"/>
        <v>7.25</v>
      </c>
      <c r="I55" s="63">
        <f t="shared" si="14"/>
        <v>0</v>
      </c>
      <c r="J55" s="63">
        <f t="shared" si="14"/>
        <v>0</v>
      </c>
      <c r="K55" s="63">
        <f t="shared" si="14"/>
        <v>0</v>
      </c>
      <c r="L55" s="63">
        <f t="shared" si="14"/>
        <v>113540</v>
      </c>
      <c r="M55" s="63">
        <f t="shared" si="14"/>
        <v>205791.25</v>
      </c>
      <c r="N55" s="63">
        <f t="shared" si="14"/>
        <v>45</v>
      </c>
      <c r="O55" s="63">
        <f t="shared" si="14"/>
        <v>29804.25</v>
      </c>
      <c r="P55" s="63">
        <f t="shared" si="14"/>
        <v>0</v>
      </c>
      <c r="Q55" s="63">
        <f t="shared" si="14"/>
        <v>0</v>
      </c>
      <c r="R55" s="63">
        <f t="shared" si="14"/>
        <v>15</v>
      </c>
      <c r="S55" s="63">
        <f t="shared" si="14"/>
        <v>25546.5</v>
      </c>
      <c r="T55" s="63">
        <f t="shared" si="14"/>
        <v>0</v>
      </c>
      <c r="U55" s="63">
        <f t="shared" si="14"/>
        <v>45</v>
      </c>
      <c r="V55" s="63">
        <f t="shared" si="14"/>
        <v>30868.690000000002</v>
      </c>
      <c r="W55" s="63">
        <f t="shared" si="14"/>
        <v>43801.61</v>
      </c>
      <c r="X55" s="63">
        <f t="shared" si="14"/>
        <v>335812.3</v>
      </c>
    </row>
    <row r="56" spans="2:24" s="9" customFormat="1" ht="18.75" customHeight="1">
      <c r="B56" s="189" t="s">
        <v>56</v>
      </c>
      <c r="C56" s="63"/>
      <c r="D56" s="63"/>
      <c r="E56" s="63"/>
      <c r="F56" s="63"/>
      <c r="G56" s="63"/>
      <c r="H56" s="63"/>
      <c r="I56" s="63"/>
      <c r="J56" s="63"/>
      <c r="K56" s="63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5">
      <c r="A57" s="11"/>
      <c r="B57" s="182" t="s">
        <v>6</v>
      </c>
      <c r="C57" s="178">
        <f>D57+G57</f>
        <v>1</v>
      </c>
      <c r="D57" s="178"/>
      <c r="E57" s="178"/>
      <c r="F57" s="178"/>
      <c r="G57" s="178">
        <f>H57+I57+J57</f>
        <v>1</v>
      </c>
      <c r="H57" s="178">
        <v>1</v>
      </c>
      <c r="I57" s="178"/>
      <c r="J57" s="178"/>
      <c r="K57" s="178"/>
      <c r="L57" s="183">
        <v>16070</v>
      </c>
      <c r="M57" s="183">
        <f>C57*L57</f>
        <v>16070</v>
      </c>
      <c r="N57" s="183"/>
      <c r="O57" s="183">
        <f>ROUND(M57*N57/100,2)</f>
        <v>0</v>
      </c>
      <c r="P57" s="183"/>
      <c r="Q57" s="183"/>
      <c r="R57" s="183"/>
      <c r="S57" s="183">
        <f>ROUND(M57*R57,2)</f>
        <v>0</v>
      </c>
      <c r="T57" s="183"/>
      <c r="U57" s="183">
        <v>15</v>
      </c>
      <c r="V57" s="186">
        <f>ROUND(M57*U57/100,2)</f>
        <v>2410.5</v>
      </c>
      <c r="W57" s="183">
        <f>ROUND((M57+O57+S57+V57)*0.15,2)</f>
        <v>2772.08</v>
      </c>
      <c r="X57" s="183">
        <f>M57+O57+S57+V57+W57</f>
        <v>21252.58</v>
      </c>
    </row>
    <row r="58" spans="1:24" ht="15">
      <c r="A58" s="11"/>
      <c r="B58" s="182" t="s">
        <v>95</v>
      </c>
      <c r="C58" s="178">
        <f>D58+G58</f>
        <v>1</v>
      </c>
      <c r="D58" s="178"/>
      <c r="E58" s="178"/>
      <c r="F58" s="178"/>
      <c r="G58" s="178">
        <v>1</v>
      </c>
      <c r="H58" s="178">
        <v>1</v>
      </c>
      <c r="I58" s="178"/>
      <c r="J58" s="178"/>
      <c r="K58" s="178"/>
      <c r="L58" s="183">
        <v>18432</v>
      </c>
      <c r="M58" s="183">
        <f>C58*L58</f>
        <v>18432</v>
      </c>
      <c r="N58" s="183"/>
      <c r="O58" s="183">
        <f>ROUND(M58*N58/100,2)</f>
        <v>0</v>
      </c>
      <c r="P58" s="183"/>
      <c r="Q58" s="183"/>
      <c r="R58" s="183"/>
      <c r="S58" s="183">
        <f>ROUND(M58*R58,2)</f>
        <v>0</v>
      </c>
      <c r="T58" s="183"/>
      <c r="U58" s="183">
        <v>15</v>
      </c>
      <c r="V58" s="186">
        <f>ROUND(M58*U58/100,2)</f>
        <v>2764.8</v>
      </c>
      <c r="W58" s="183">
        <f>ROUND((M58+O58+S58+V58)*0.15,2)</f>
        <v>3179.52</v>
      </c>
      <c r="X58" s="183">
        <f>M58+O58+S58+V58+W58</f>
        <v>24376.32</v>
      </c>
    </row>
    <row r="59" spans="1:24" ht="15">
      <c r="A59" s="11"/>
      <c r="B59" s="182" t="s">
        <v>259</v>
      </c>
      <c r="C59" s="178">
        <f>D59+G59</f>
        <v>1</v>
      </c>
      <c r="D59" s="178"/>
      <c r="E59" s="178"/>
      <c r="F59" s="178"/>
      <c r="G59" s="178">
        <v>1</v>
      </c>
      <c r="H59" s="178">
        <v>1</v>
      </c>
      <c r="I59" s="178"/>
      <c r="J59" s="178"/>
      <c r="K59" s="178"/>
      <c r="L59" s="183">
        <v>17963</v>
      </c>
      <c r="M59" s="183">
        <f>C59*L59</f>
        <v>17963</v>
      </c>
      <c r="N59" s="183"/>
      <c r="O59" s="183">
        <f>ROUND(M59*N59/100,2)</f>
        <v>0</v>
      </c>
      <c r="P59" s="183"/>
      <c r="Q59" s="183"/>
      <c r="R59" s="183"/>
      <c r="S59" s="183">
        <f>ROUND(M59*R59,2)</f>
        <v>0</v>
      </c>
      <c r="T59" s="183"/>
      <c r="U59" s="183">
        <v>15</v>
      </c>
      <c r="V59" s="186">
        <f>ROUND(M59*U59/100,2)</f>
        <v>2694.45</v>
      </c>
      <c r="W59" s="183">
        <f>ROUND((M59+O59+S59+V59)*0.15,2)</f>
        <v>3098.62</v>
      </c>
      <c r="X59" s="183">
        <f>M59+O59+S59+V59+W59</f>
        <v>23756.07</v>
      </c>
    </row>
    <row r="60" spans="1:24" ht="15">
      <c r="A60" s="11"/>
      <c r="B60" s="182" t="s">
        <v>260</v>
      </c>
      <c r="C60" s="178">
        <f>D60+G60</f>
        <v>1</v>
      </c>
      <c r="D60" s="178"/>
      <c r="E60" s="178"/>
      <c r="F60" s="178"/>
      <c r="G60" s="178">
        <v>1</v>
      </c>
      <c r="H60" s="178">
        <v>1</v>
      </c>
      <c r="I60" s="178"/>
      <c r="J60" s="178"/>
      <c r="K60" s="178"/>
      <c r="L60" s="183">
        <v>15006</v>
      </c>
      <c r="M60" s="183">
        <f>C60*L60</f>
        <v>15006</v>
      </c>
      <c r="N60" s="183"/>
      <c r="O60" s="183">
        <f>ROUND(M60*N60/100,2)</f>
        <v>0</v>
      </c>
      <c r="P60" s="183"/>
      <c r="Q60" s="183"/>
      <c r="R60" s="183"/>
      <c r="S60" s="183">
        <f>ROUND(M60*R60,2)</f>
        <v>0</v>
      </c>
      <c r="T60" s="183"/>
      <c r="U60" s="183">
        <v>15</v>
      </c>
      <c r="V60" s="186">
        <f>ROUND(M60*U60/100,2)</f>
        <v>2250.9</v>
      </c>
      <c r="W60" s="183">
        <f>ROUND((M60+O60+S60+V60)*0.15,2)</f>
        <v>2588.54</v>
      </c>
      <c r="X60" s="183">
        <f>M60+O60+S60+V60+W60</f>
        <v>19845.440000000002</v>
      </c>
    </row>
    <row r="61" spans="1:24" ht="15">
      <c r="A61" s="11"/>
      <c r="B61" s="182" t="s">
        <v>261</v>
      </c>
      <c r="C61" s="178">
        <f>D61+G61</f>
        <v>1</v>
      </c>
      <c r="D61" s="178"/>
      <c r="E61" s="178"/>
      <c r="F61" s="178"/>
      <c r="G61" s="178">
        <v>1</v>
      </c>
      <c r="H61" s="178">
        <v>1</v>
      </c>
      <c r="I61" s="178"/>
      <c r="J61" s="178"/>
      <c r="K61" s="178"/>
      <c r="L61" s="183">
        <v>13126</v>
      </c>
      <c r="M61" s="183">
        <f>C61*L61</f>
        <v>13126</v>
      </c>
      <c r="N61" s="183">
        <v>15</v>
      </c>
      <c r="O61" s="186">
        <f>ROUND(M61*N61/100,2)</f>
        <v>1968.9</v>
      </c>
      <c r="P61" s="183"/>
      <c r="Q61" s="183"/>
      <c r="R61" s="183"/>
      <c r="S61" s="183">
        <f>ROUND(M61*R61,2)</f>
        <v>0</v>
      </c>
      <c r="T61" s="183"/>
      <c r="U61" s="183">
        <v>15</v>
      </c>
      <c r="V61" s="186">
        <f>ROUND(M61*U61/100,2)</f>
        <v>1968.9</v>
      </c>
      <c r="W61" s="183">
        <f>ROUND((M61+O61+S61+V61)*0.15,2)</f>
        <v>2559.57</v>
      </c>
      <c r="X61" s="183">
        <f>M61+O61+S61+V61+W61</f>
        <v>19623.37</v>
      </c>
    </row>
    <row r="62" spans="2:24" s="9" customFormat="1" ht="14.25" customHeight="1">
      <c r="B62" s="177" t="s">
        <v>54</v>
      </c>
      <c r="C62" s="63">
        <f>SUM(C57:C61)</f>
        <v>5</v>
      </c>
      <c r="D62" s="63">
        <f aca="true" t="shared" si="15" ref="D62:K62">SUM(D57:D61)</f>
        <v>0</v>
      </c>
      <c r="E62" s="63">
        <f t="shared" si="15"/>
        <v>0</v>
      </c>
      <c r="F62" s="63">
        <f t="shared" si="15"/>
        <v>0</v>
      </c>
      <c r="G62" s="63">
        <f t="shared" si="15"/>
        <v>5</v>
      </c>
      <c r="H62" s="63">
        <f t="shared" si="15"/>
        <v>5</v>
      </c>
      <c r="I62" s="63">
        <f t="shared" si="15"/>
        <v>0</v>
      </c>
      <c r="J62" s="63">
        <f t="shared" si="15"/>
        <v>0</v>
      </c>
      <c r="K62" s="63">
        <f t="shared" si="15"/>
        <v>0</v>
      </c>
      <c r="L62" s="63"/>
      <c r="M62" s="63">
        <f aca="true" t="shared" si="16" ref="M62:X62">SUM(M57:M61)</f>
        <v>80597</v>
      </c>
      <c r="N62" s="63"/>
      <c r="O62" s="63">
        <f t="shared" si="16"/>
        <v>1968.9</v>
      </c>
      <c r="P62" s="63">
        <f t="shared" si="16"/>
        <v>0</v>
      </c>
      <c r="Q62" s="63"/>
      <c r="R62" s="63"/>
      <c r="S62" s="63">
        <f t="shared" si="16"/>
        <v>0</v>
      </c>
      <c r="T62" s="63"/>
      <c r="U62" s="63"/>
      <c r="V62" s="63">
        <f t="shared" si="16"/>
        <v>12089.55</v>
      </c>
      <c r="W62" s="63">
        <f t="shared" si="16"/>
        <v>14198.330000000002</v>
      </c>
      <c r="X62" s="63">
        <f t="shared" si="16"/>
        <v>108853.78</v>
      </c>
    </row>
    <row r="63" spans="2:24" s="9" customFormat="1" ht="14.25" customHeight="1">
      <c r="B63" s="181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  <row r="64" spans="2:24" s="15" customFormat="1" ht="15.75">
      <c r="B64" s="181" t="s">
        <v>55</v>
      </c>
      <c r="C64" s="218">
        <f>C55</f>
        <v>7.25</v>
      </c>
      <c r="D64" s="218">
        <f aca="true" t="shared" si="17" ref="D64:K64">D55</f>
        <v>0</v>
      </c>
      <c r="E64" s="218">
        <f t="shared" si="17"/>
        <v>0</v>
      </c>
      <c r="F64" s="218">
        <f t="shared" si="17"/>
        <v>0</v>
      </c>
      <c r="G64" s="218">
        <f t="shared" si="17"/>
        <v>7.25</v>
      </c>
      <c r="H64" s="218">
        <f t="shared" si="17"/>
        <v>7.25</v>
      </c>
      <c r="I64" s="218">
        <f t="shared" si="17"/>
        <v>0</v>
      </c>
      <c r="J64" s="218">
        <f t="shared" si="17"/>
        <v>0</v>
      </c>
      <c r="K64" s="218">
        <f t="shared" si="17"/>
        <v>0</v>
      </c>
      <c r="L64" s="218"/>
      <c r="M64" s="218">
        <f>M55</f>
        <v>205791.25</v>
      </c>
      <c r="N64" s="218"/>
      <c r="O64" s="218">
        <f aca="true" t="shared" si="18" ref="O64:W64">O55</f>
        <v>29804.25</v>
      </c>
      <c r="P64" s="218">
        <f t="shared" si="18"/>
        <v>0</v>
      </c>
      <c r="Q64" s="218"/>
      <c r="R64" s="218"/>
      <c r="S64" s="218">
        <f t="shared" si="18"/>
        <v>25546.5</v>
      </c>
      <c r="T64" s="218"/>
      <c r="U64" s="218"/>
      <c r="V64" s="218">
        <f t="shared" si="18"/>
        <v>30868.690000000002</v>
      </c>
      <c r="W64" s="218">
        <f t="shared" si="18"/>
        <v>43801.61</v>
      </c>
      <c r="X64" s="218">
        <f>X55</f>
        <v>335812.3</v>
      </c>
    </row>
    <row r="65" spans="2:24" s="15" customFormat="1" ht="15.75">
      <c r="B65" s="181" t="s">
        <v>56</v>
      </c>
      <c r="C65" s="218">
        <f>C62</f>
        <v>5</v>
      </c>
      <c r="D65" s="218">
        <f aca="true" t="shared" si="19" ref="D65:K65">D62</f>
        <v>0</v>
      </c>
      <c r="E65" s="218">
        <f t="shared" si="19"/>
        <v>0</v>
      </c>
      <c r="F65" s="218">
        <f t="shared" si="19"/>
        <v>0</v>
      </c>
      <c r="G65" s="218">
        <f t="shared" si="19"/>
        <v>5</v>
      </c>
      <c r="H65" s="218">
        <f t="shared" si="19"/>
        <v>5</v>
      </c>
      <c r="I65" s="218">
        <f t="shared" si="19"/>
        <v>0</v>
      </c>
      <c r="J65" s="218">
        <f t="shared" si="19"/>
        <v>0</v>
      </c>
      <c r="K65" s="218">
        <f t="shared" si="19"/>
        <v>0</v>
      </c>
      <c r="L65" s="218"/>
      <c r="M65" s="218">
        <f>M62</f>
        <v>80597</v>
      </c>
      <c r="N65" s="218"/>
      <c r="O65" s="218">
        <f aca="true" t="shared" si="20" ref="O65:X65">O62</f>
        <v>1968.9</v>
      </c>
      <c r="P65" s="218">
        <f t="shared" si="20"/>
        <v>0</v>
      </c>
      <c r="Q65" s="218"/>
      <c r="R65" s="218"/>
      <c r="S65" s="218">
        <f t="shared" si="20"/>
        <v>0</v>
      </c>
      <c r="T65" s="218"/>
      <c r="U65" s="218"/>
      <c r="V65" s="218">
        <f t="shared" si="20"/>
        <v>12089.55</v>
      </c>
      <c r="W65" s="218">
        <f t="shared" si="20"/>
        <v>14198.330000000002</v>
      </c>
      <c r="X65" s="218">
        <f t="shared" si="20"/>
        <v>108853.78</v>
      </c>
    </row>
    <row r="66" spans="2:24" s="16" customFormat="1" ht="15.75">
      <c r="B66" s="51" t="s">
        <v>59</v>
      </c>
      <c r="C66" s="63">
        <f>SUM(C64:C65)</f>
        <v>12.25</v>
      </c>
      <c r="D66" s="63">
        <f aca="true" t="shared" si="21" ref="D66:K66">SUM(D64:D65)</f>
        <v>0</v>
      </c>
      <c r="E66" s="63">
        <f t="shared" si="21"/>
        <v>0</v>
      </c>
      <c r="F66" s="63">
        <f t="shared" si="21"/>
        <v>0</v>
      </c>
      <c r="G66" s="63">
        <f t="shared" si="21"/>
        <v>12.25</v>
      </c>
      <c r="H66" s="63">
        <f t="shared" si="21"/>
        <v>12.25</v>
      </c>
      <c r="I66" s="63">
        <f t="shared" si="21"/>
        <v>0</v>
      </c>
      <c r="J66" s="63">
        <f t="shared" si="21"/>
        <v>0</v>
      </c>
      <c r="K66" s="63">
        <f t="shared" si="21"/>
        <v>0</v>
      </c>
      <c r="L66" s="63"/>
      <c r="M66" s="63">
        <f>SUM(M64:M65)</f>
        <v>286388.25</v>
      </c>
      <c r="N66" s="63"/>
      <c r="O66" s="63">
        <f aca="true" t="shared" si="22" ref="O66:X66">SUM(O64:O65)</f>
        <v>31773.15</v>
      </c>
      <c r="P66" s="63">
        <f t="shared" si="22"/>
        <v>0</v>
      </c>
      <c r="Q66" s="63"/>
      <c r="R66" s="63"/>
      <c r="S66" s="63">
        <f t="shared" si="22"/>
        <v>25546.5</v>
      </c>
      <c r="T66" s="63"/>
      <c r="U66" s="63"/>
      <c r="V66" s="63">
        <f t="shared" si="22"/>
        <v>42958.240000000005</v>
      </c>
      <c r="W66" s="63">
        <f t="shared" si="22"/>
        <v>57999.94</v>
      </c>
      <c r="X66" s="63">
        <f t="shared" si="22"/>
        <v>444666.07999999996</v>
      </c>
    </row>
    <row r="67" spans="2:24" s="9" customFormat="1" ht="14.25" customHeight="1">
      <c r="B67" s="181"/>
      <c r="C67" s="63"/>
      <c r="D67" s="63"/>
      <c r="E67" s="63"/>
      <c r="F67" s="63"/>
      <c r="G67" s="63"/>
      <c r="H67" s="63"/>
      <c r="I67" s="63"/>
      <c r="J67" s="63"/>
      <c r="K67" s="63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8">
      <c r="A68" s="11"/>
      <c r="B68" s="292" t="s">
        <v>146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</row>
    <row r="69" spans="2:24" s="9" customFormat="1" ht="14.25" customHeight="1">
      <c r="B69" s="49"/>
      <c r="C69" s="47"/>
      <c r="D69" s="47"/>
      <c r="E69" s="47"/>
      <c r="F69" s="47"/>
      <c r="G69" s="47"/>
      <c r="H69" s="47"/>
      <c r="I69" s="47"/>
      <c r="J69" s="47"/>
      <c r="K69" s="47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8">
      <c r="A70" s="11"/>
      <c r="B70" s="293" t="s">
        <v>140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</row>
    <row r="71" spans="1:24" ht="15.75">
      <c r="A71" s="11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s="90" customFormat="1" ht="15">
      <c r="A72" s="283" t="s">
        <v>52</v>
      </c>
      <c r="B72" s="284" t="s">
        <v>0</v>
      </c>
      <c r="C72" s="284" t="s">
        <v>51</v>
      </c>
      <c r="D72" s="284"/>
      <c r="E72" s="284"/>
      <c r="F72" s="284"/>
      <c r="G72" s="284"/>
      <c r="H72" s="284"/>
      <c r="I72" s="284"/>
      <c r="J72" s="284"/>
      <c r="K72" s="284"/>
      <c r="L72" s="284" t="s">
        <v>105</v>
      </c>
      <c r="M72" s="284" t="s">
        <v>71</v>
      </c>
      <c r="N72" s="285" t="s">
        <v>72</v>
      </c>
      <c r="O72" s="286"/>
      <c r="P72" s="286"/>
      <c r="Q72" s="287"/>
      <c r="R72" s="284" t="s">
        <v>74</v>
      </c>
      <c r="S72" s="284"/>
      <c r="T72" s="284"/>
      <c r="U72" s="284"/>
      <c r="V72" s="284"/>
      <c r="W72" s="288" t="s">
        <v>75</v>
      </c>
      <c r="X72" s="284" t="s">
        <v>76</v>
      </c>
    </row>
    <row r="73" spans="1:24" s="90" customFormat="1" ht="81" customHeight="1">
      <c r="A73" s="283"/>
      <c r="B73" s="284"/>
      <c r="C73" s="157" t="s">
        <v>48</v>
      </c>
      <c r="D73" s="290" t="s">
        <v>49</v>
      </c>
      <c r="E73" s="290"/>
      <c r="F73" s="290"/>
      <c r="G73" s="291" t="s">
        <v>39</v>
      </c>
      <c r="H73" s="291"/>
      <c r="I73" s="291"/>
      <c r="J73" s="291"/>
      <c r="K73" s="157" t="s">
        <v>50</v>
      </c>
      <c r="L73" s="284"/>
      <c r="M73" s="284"/>
      <c r="N73" s="284" t="s">
        <v>157</v>
      </c>
      <c r="O73" s="284"/>
      <c r="P73" s="130" t="s">
        <v>73</v>
      </c>
      <c r="Q73" s="129" t="s">
        <v>195</v>
      </c>
      <c r="R73" s="284" t="s">
        <v>158</v>
      </c>
      <c r="S73" s="284"/>
      <c r="T73" s="130" t="s">
        <v>77</v>
      </c>
      <c r="U73" s="284" t="s">
        <v>159</v>
      </c>
      <c r="V73" s="284"/>
      <c r="W73" s="289"/>
      <c r="X73" s="284"/>
    </row>
    <row r="74" spans="1:24" s="132" customFormat="1" ht="15">
      <c r="A74" s="133"/>
      <c r="B74" s="163"/>
      <c r="C74" s="164"/>
      <c r="D74" s="164" t="s">
        <v>48</v>
      </c>
      <c r="E74" s="164" t="s">
        <v>196</v>
      </c>
      <c r="F74" s="164" t="s">
        <v>197</v>
      </c>
      <c r="G74" s="164" t="s">
        <v>48</v>
      </c>
      <c r="H74" s="164" t="s">
        <v>196</v>
      </c>
      <c r="I74" s="164" t="s">
        <v>197</v>
      </c>
      <c r="J74" s="165" t="s">
        <v>69</v>
      </c>
      <c r="K74" s="164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ht="15.75">
      <c r="A75" s="11"/>
      <c r="B75" s="189" t="s">
        <v>58</v>
      </c>
      <c r="C75" s="63"/>
      <c r="D75" s="63"/>
      <c r="E75" s="63"/>
      <c r="F75" s="63"/>
      <c r="G75" s="64"/>
      <c r="H75" s="64"/>
      <c r="I75" s="64"/>
      <c r="J75" s="64"/>
      <c r="K75" s="65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5">
      <c r="A76" s="11"/>
      <c r="B76" s="182" t="s">
        <v>262</v>
      </c>
      <c r="C76" s="178">
        <f>D76+G76</f>
        <v>3</v>
      </c>
      <c r="D76" s="178"/>
      <c r="E76" s="178"/>
      <c r="F76" s="178"/>
      <c r="G76" s="178">
        <f>H76+I76+J76</f>
        <v>3</v>
      </c>
      <c r="H76" s="178">
        <v>3</v>
      </c>
      <c r="I76" s="178"/>
      <c r="J76" s="178"/>
      <c r="K76" s="178"/>
      <c r="L76" s="183">
        <v>11849</v>
      </c>
      <c r="M76" s="183">
        <f>C76*L76</f>
        <v>35547</v>
      </c>
      <c r="N76" s="183">
        <v>4</v>
      </c>
      <c r="O76" s="183">
        <f>ROUND(M76*N76/100,2)</f>
        <v>1421.88</v>
      </c>
      <c r="P76" s="183"/>
      <c r="Q76" s="183"/>
      <c r="R76" s="183"/>
      <c r="S76" s="183">
        <f>ROUND(M76*R76,2)</f>
        <v>0</v>
      </c>
      <c r="T76" s="183"/>
      <c r="U76" s="183">
        <v>15</v>
      </c>
      <c r="V76" s="183">
        <f>ROUND(M76*U76/100,2)</f>
        <v>5332.05</v>
      </c>
      <c r="W76" s="183">
        <f>ROUND((M76+O76+S76+V76)*0.15,2)</f>
        <v>6345.14</v>
      </c>
      <c r="X76" s="183">
        <f>M76+O76+S76+V76+W76</f>
        <v>48646.07</v>
      </c>
    </row>
    <row r="77" spans="2:24" s="7" customFormat="1" ht="15.75">
      <c r="B77" s="176" t="s">
        <v>54</v>
      </c>
      <c r="C77" s="32">
        <f>SUM(C76:C76)</f>
        <v>3</v>
      </c>
      <c r="D77" s="32">
        <f aca="true" t="shared" si="23" ref="D77:K77">SUM(D76:D76)</f>
        <v>0</v>
      </c>
      <c r="E77" s="32">
        <f t="shared" si="23"/>
        <v>0</v>
      </c>
      <c r="F77" s="32">
        <f t="shared" si="23"/>
        <v>0</v>
      </c>
      <c r="G77" s="32">
        <f t="shared" si="23"/>
        <v>3</v>
      </c>
      <c r="H77" s="32">
        <f t="shared" si="23"/>
        <v>3</v>
      </c>
      <c r="I77" s="32">
        <f t="shared" si="23"/>
        <v>0</v>
      </c>
      <c r="J77" s="32">
        <f t="shared" si="23"/>
        <v>0</v>
      </c>
      <c r="K77" s="32">
        <f t="shared" si="23"/>
        <v>0</v>
      </c>
      <c r="L77" s="32"/>
      <c r="M77" s="32"/>
      <c r="N77" s="32"/>
      <c r="O77" s="32">
        <f>SUM(O76:O76)</f>
        <v>1421.88</v>
      </c>
      <c r="P77" s="32">
        <f>SUM(P76:P76)</f>
        <v>0</v>
      </c>
      <c r="Q77" s="32"/>
      <c r="R77" s="32"/>
      <c r="S77" s="32">
        <f>SUM(S76:S76)</f>
        <v>0</v>
      </c>
      <c r="T77" s="32"/>
      <c r="U77" s="32"/>
      <c r="V77" s="32">
        <f>SUM(V76:V76)</f>
        <v>5332.05</v>
      </c>
      <c r="W77" s="32">
        <f>SUM(W76:W76)</f>
        <v>6345.14</v>
      </c>
      <c r="X77" s="32">
        <f>SUM(X76:X76)</f>
        <v>48646.07</v>
      </c>
    </row>
    <row r="78" spans="2:24" s="14" customFormat="1" ht="15.75">
      <c r="B78" s="181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</row>
    <row r="79" spans="2:24" s="142" customFormat="1" ht="15.75">
      <c r="B79" s="181" t="s">
        <v>58</v>
      </c>
      <c r="C79" s="144">
        <f>C77</f>
        <v>3</v>
      </c>
      <c r="D79" s="144">
        <f aca="true" t="shared" si="24" ref="D79:K79">D77</f>
        <v>0</v>
      </c>
      <c r="E79" s="144">
        <f t="shared" si="24"/>
        <v>0</v>
      </c>
      <c r="F79" s="144">
        <f t="shared" si="24"/>
        <v>0</v>
      </c>
      <c r="G79" s="144">
        <f t="shared" si="24"/>
        <v>3</v>
      </c>
      <c r="H79" s="144">
        <f t="shared" si="24"/>
        <v>3</v>
      </c>
      <c r="I79" s="144">
        <f t="shared" si="24"/>
        <v>0</v>
      </c>
      <c r="J79" s="144">
        <f t="shared" si="24"/>
        <v>0</v>
      </c>
      <c r="K79" s="144">
        <f t="shared" si="24"/>
        <v>0</v>
      </c>
      <c r="L79" s="144"/>
      <c r="M79" s="144">
        <f>M76</f>
        <v>35547</v>
      </c>
      <c r="N79" s="144"/>
      <c r="O79" s="144">
        <f aca="true" t="shared" si="25" ref="O79:X79">O77</f>
        <v>1421.88</v>
      </c>
      <c r="P79" s="144">
        <f t="shared" si="25"/>
        <v>0</v>
      </c>
      <c r="Q79" s="144"/>
      <c r="R79" s="144"/>
      <c r="S79" s="144">
        <f t="shared" si="25"/>
        <v>0</v>
      </c>
      <c r="T79" s="144"/>
      <c r="U79" s="144"/>
      <c r="V79" s="144">
        <f t="shared" si="25"/>
        <v>5332.05</v>
      </c>
      <c r="W79" s="144">
        <f t="shared" si="25"/>
        <v>6345.14</v>
      </c>
      <c r="X79" s="144">
        <f t="shared" si="25"/>
        <v>48646.07</v>
      </c>
    </row>
    <row r="80" spans="2:24" s="142" customFormat="1" ht="15.75">
      <c r="B80" s="51" t="s">
        <v>59</v>
      </c>
      <c r="C80" s="144">
        <f>C79</f>
        <v>3</v>
      </c>
      <c r="D80" s="144">
        <f aca="true" t="shared" si="26" ref="D80:K80">D79</f>
        <v>0</v>
      </c>
      <c r="E80" s="144">
        <f t="shared" si="26"/>
        <v>0</v>
      </c>
      <c r="F80" s="144">
        <f t="shared" si="26"/>
        <v>0</v>
      </c>
      <c r="G80" s="144">
        <f t="shared" si="26"/>
        <v>3</v>
      </c>
      <c r="H80" s="144">
        <f t="shared" si="26"/>
        <v>3</v>
      </c>
      <c r="I80" s="144">
        <f t="shared" si="26"/>
        <v>0</v>
      </c>
      <c r="J80" s="144">
        <f t="shared" si="26"/>
        <v>0</v>
      </c>
      <c r="K80" s="144">
        <f t="shared" si="26"/>
        <v>0</v>
      </c>
      <c r="L80" s="144"/>
      <c r="M80" s="144">
        <f>M79</f>
        <v>35547</v>
      </c>
      <c r="N80" s="144"/>
      <c r="O80" s="144">
        <f aca="true" t="shared" si="27" ref="O80:X80">O79</f>
        <v>1421.88</v>
      </c>
      <c r="P80" s="144">
        <f t="shared" si="27"/>
        <v>0</v>
      </c>
      <c r="Q80" s="144"/>
      <c r="R80" s="144"/>
      <c r="S80" s="144">
        <f t="shared" si="27"/>
        <v>0</v>
      </c>
      <c r="T80" s="144"/>
      <c r="U80" s="144"/>
      <c r="V80" s="144">
        <f t="shared" si="27"/>
        <v>5332.05</v>
      </c>
      <c r="W80" s="144">
        <f t="shared" si="27"/>
        <v>6345.14</v>
      </c>
      <c r="X80" s="144">
        <f t="shared" si="27"/>
        <v>48646.07</v>
      </c>
    </row>
    <row r="81" spans="1:24" ht="14.25" customHeight="1">
      <c r="A81" s="11"/>
      <c r="B81" s="181"/>
      <c r="C81" s="179"/>
      <c r="D81" s="144"/>
      <c r="E81" s="144"/>
      <c r="F81" s="144"/>
      <c r="G81" s="194"/>
      <c r="H81" s="194"/>
      <c r="I81" s="194"/>
      <c r="J81" s="194"/>
      <c r="K81" s="220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2:24" s="24" customFormat="1" ht="18">
      <c r="B82" s="294" t="s">
        <v>141</v>
      </c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</row>
    <row r="83" spans="2:11" s="24" customFormat="1" ht="15.7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1:24" s="90" customFormat="1" ht="15">
      <c r="A84" s="283" t="s">
        <v>52</v>
      </c>
      <c r="B84" s="284" t="s">
        <v>0</v>
      </c>
      <c r="C84" s="284" t="s">
        <v>51</v>
      </c>
      <c r="D84" s="284"/>
      <c r="E84" s="284"/>
      <c r="F84" s="284"/>
      <c r="G84" s="284"/>
      <c r="H84" s="284"/>
      <c r="I84" s="284"/>
      <c r="J84" s="284"/>
      <c r="K84" s="284"/>
      <c r="L84" s="284" t="s">
        <v>105</v>
      </c>
      <c r="M84" s="284" t="s">
        <v>71</v>
      </c>
      <c r="N84" s="285" t="s">
        <v>72</v>
      </c>
      <c r="O84" s="286"/>
      <c r="P84" s="286"/>
      <c r="Q84" s="287"/>
      <c r="R84" s="284" t="s">
        <v>74</v>
      </c>
      <c r="S84" s="284"/>
      <c r="T84" s="284"/>
      <c r="U84" s="284"/>
      <c r="V84" s="284"/>
      <c r="W84" s="288" t="s">
        <v>75</v>
      </c>
      <c r="X84" s="284" t="s">
        <v>76</v>
      </c>
    </row>
    <row r="85" spans="1:24" s="90" customFormat="1" ht="81" customHeight="1">
      <c r="A85" s="283"/>
      <c r="B85" s="284"/>
      <c r="C85" s="157" t="s">
        <v>48</v>
      </c>
      <c r="D85" s="290" t="s">
        <v>49</v>
      </c>
      <c r="E85" s="290"/>
      <c r="F85" s="290"/>
      <c r="G85" s="291" t="s">
        <v>39</v>
      </c>
      <c r="H85" s="291"/>
      <c r="I85" s="291"/>
      <c r="J85" s="291"/>
      <c r="K85" s="157" t="s">
        <v>50</v>
      </c>
      <c r="L85" s="284"/>
      <c r="M85" s="284"/>
      <c r="N85" s="284" t="s">
        <v>157</v>
      </c>
      <c r="O85" s="284"/>
      <c r="P85" s="130" t="s">
        <v>73</v>
      </c>
      <c r="Q85" s="129" t="s">
        <v>195</v>
      </c>
      <c r="R85" s="284" t="s">
        <v>158</v>
      </c>
      <c r="S85" s="284"/>
      <c r="T85" s="130" t="s">
        <v>77</v>
      </c>
      <c r="U85" s="284" t="s">
        <v>159</v>
      </c>
      <c r="V85" s="284"/>
      <c r="W85" s="289"/>
      <c r="X85" s="284"/>
    </row>
    <row r="86" spans="1:24" s="132" customFormat="1" ht="15">
      <c r="A86" s="133"/>
      <c r="B86" s="163"/>
      <c r="C86" s="164"/>
      <c r="D86" s="164" t="s">
        <v>48</v>
      </c>
      <c r="E86" s="164" t="s">
        <v>196</v>
      </c>
      <c r="F86" s="164" t="s">
        <v>197</v>
      </c>
      <c r="G86" s="164" t="s">
        <v>48</v>
      </c>
      <c r="H86" s="164" t="s">
        <v>196</v>
      </c>
      <c r="I86" s="164" t="s">
        <v>197</v>
      </c>
      <c r="J86" s="165" t="s">
        <v>69</v>
      </c>
      <c r="K86" s="164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ht="15.75">
      <c r="A87" s="11"/>
      <c r="B87" s="189" t="s">
        <v>58</v>
      </c>
      <c r="C87" s="63"/>
      <c r="D87" s="63"/>
      <c r="E87" s="63"/>
      <c r="F87" s="63"/>
      <c r="G87" s="64"/>
      <c r="H87" s="64"/>
      <c r="I87" s="64"/>
      <c r="J87" s="64"/>
      <c r="K87" s="6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5">
      <c r="A88" s="11"/>
      <c r="B88" s="182" t="s">
        <v>263</v>
      </c>
      <c r="C88" s="178">
        <f>D88+G88+K88</f>
        <v>0.25</v>
      </c>
      <c r="D88" s="178"/>
      <c r="E88" s="178"/>
      <c r="F88" s="178"/>
      <c r="G88" s="178">
        <f>H88+I88+J88</f>
        <v>0.25</v>
      </c>
      <c r="H88" s="178">
        <v>0.25</v>
      </c>
      <c r="I88" s="178"/>
      <c r="J88" s="178"/>
      <c r="K88" s="178"/>
      <c r="L88" s="183">
        <v>22558</v>
      </c>
      <c r="M88" s="186">
        <f>C88*L88</f>
        <v>5639.5</v>
      </c>
      <c r="N88" s="183"/>
      <c r="O88" s="183">
        <f>ROUND(M88*N88/100,2)</f>
        <v>0</v>
      </c>
      <c r="P88" s="183"/>
      <c r="Q88" s="183"/>
      <c r="R88" s="183"/>
      <c r="S88" s="183">
        <f>ROUND(M88*R88,2)</f>
        <v>0</v>
      </c>
      <c r="T88" s="183"/>
      <c r="U88" s="183">
        <v>15</v>
      </c>
      <c r="V88" s="183">
        <f>ROUND(M88*U88/100,2)</f>
        <v>845.93</v>
      </c>
      <c r="W88" s="183">
        <f>ROUND((M88+O88+S88+V88)*0.15,2)</f>
        <v>972.81</v>
      </c>
      <c r="X88" s="183">
        <f>M88+O88+S88+V88+W88</f>
        <v>7458.24</v>
      </c>
    </row>
    <row r="89" spans="1:24" ht="15">
      <c r="A89" s="11"/>
      <c r="B89" s="182" t="s">
        <v>264</v>
      </c>
      <c r="C89" s="178">
        <f>D89+G89+K89</f>
        <v>6</v>
      </c>
      <c r="D89" s="178"/>
      <c r="E89" s="178"/>
      <c r="F89" s="178"/>
      <c r="G89" s="178">
        <f>H89+I89+J89</f>
        <v>6</v>
      </c>
      <c r="H89" s="178">
        <v>6</v>
      </c>
      <c r="I89" s="178"/>
      <c r="J89" s="178"/>
      <c r="K89" s="178"/>
      <c r="L89" s="183">
        <v>17173</v>
      </c>
      <c r="M89" s="183">
        <f>C89*L89</f>
        <v>103038</v>
      </c>
      <c r="N89" s="183"/>
      <c r="O89" s="183">
        <f>ROUND(M89*N89/100,2)</f>
        <v>0</v>
      </c>
      <c r="P89" s="183"/>
      <c r="Q89" s="183"/>
      <c r="R89" s="183"/>
      <c r="S89" s="183">
        <f>ROUND(M89*R89,2)</f>
        <v>0</v>
      </c>
      <c r="T89" s="183"/>
      <c r="U89" s="183">
        <v>10</v>
      </c>
      <c r="V89" s="186">
        <f>ROUND(M89*U89/100,2)</f>
        <v>10303.8</v>
      </c>
      <c r="W89" s="183">
        <f>ROUND((M89+O89+S89+V89)*0.15,2)</f>
        <v>17001.27</v>
      </c>
      <c r="X89" s="183">
        <f>M89+O89+S89+V89+W89</f>
        <v>130343.07</v>
      </c>
    </row>
    <row r="90" spans="1:24" ht="15" hidden="1">
      <c r="A90" s="11"/>
      <c r="B90" s="182" t="s">
        <v>70</v>
      </c>
      <c r="C90" s="178">
        <f>D90+G90+K90</f>
        <v>0</v>
      </c>
      <c r="D90" s="178"/>
      <c r="E90" s="178"/>
      <c r="F90" s="178"/>
      <c r="G90" s="178">
        <f>H90+I90+J90</f>
        <v>0</v>
      </c>
      <c r="H90" s="178">
        <v>0</v>
      </c>
      <c r="I90" s="178"/>
      <c r="J90" s="178"/>
      <c r="K90" s="178"/>
      <c r="L90" s="183">
        <v>14743</v>
      </c>
      <c r="M90" s="183">
        <f>C90*L90</f>
        <v>0</v>
      </c>
      <c r="N90" s="183"/>
      <c r="O90" s="183">
        <f>ROUND(M90*N90/100,2)</f>
        <v>0</v>
      </c>
      <c r="P90" s="183"/>
      <c r="Q90" s="183"/>
      <c r="R90" s="183"/>
      <c r="S90" s="183">
        <f>ROUND(M90*R90,2)</f>
        <v>0</v>
      </c>
      <c r="T90" s="183"/>
      <c r="U90" s="183">
        <v>15</v>
      </c>
      <c r="V90" s="183">
        <f>ROUND(M90*U90/100,2)</f>
        <v>0</v>
      </c>
      <c r="W90" s="183">
        <f>ROUND((M90+O90+S90+V90)*0.15,2)</f>
        <v>0</v>
      </c>
      <c r="X90" s="183">
        <f>M90+O90+S90+V90+W90</f>
        <v>0</v>
      </c>
    </row>
    <row r="91" spans="1:24" ht="15" hidden="1">
      <c r="A91" s="11"/>
      <c r="B91" s="182" t="s">
        <v>106</v>
      </c>
      <c r="C91" s="178">
        <f>D91+G91+K91</f>
        <v>0</v>
      </c>
      <c r="D91" s="178"/>
      <c r="E91" s="178"/>
      <c r="F91" s="178"/>
      <c r="G91" s="178">
        <f>H91+I91+J91</f>
        <v>0</v>
      </c>
      <c r="H91" s="178"/>
      <c r="I91" s="178"/>
      <c r="J91" s="178"/>
      <c r="K91" s="178"/>
      <c r="L91" s="183">
        <v>15623</v>
      </c>
      <c r="M91" s="183">
        <f>C91*L91</f>
        <v>0</v>
      </c>
      <c r="N91" s="183"/>
      <c r="O91" s="183"/>
      <c r="P91" s="183"/>
      <c r="Q91" s="183"/>
      <c r="R91" s="183"/>
      <c r="S91" s="183"/>
      <c r="T91" s="183"/>
      <c r="U91" s="183">
        <v>5</v>
      </c>
      <c r="V91" s="183">
        <f>ROUND(M91*U91/100,2)</f>
        <v>0</v>
      </c>
      <c r="W91" s="183">
        <f>ROUND((M91+O91+S91+V91)*0.15,2)</f>
        <v>0</v>
      </c>
      <c r="X91" s="183">
        <f>M91+O91+S91+V91+W91</f>
        <v>0</v>
      </c>
    </row>
    <row r="92" spans="1:24" ht="15" hidden="1">
      <c r="A92" s="11"/>
      <c r="B92" s="182" t="s">
        <v>123</v>
      </c>
      <c r="C92" s="178">
        <f>D92+G92+K92</f>
        <v>0</v>
      </c>
      <c r="D92" s="178"/>
      <c r="E92" s="178"/>
      <c r="F92" s="178"/>
      <c r="G92" s="178">
        <f>H92+I92+J92</f>
        <v>0</v>
      </c>
      <c r="H92" s="178"/>
      <c r="I92" s="178"/>
      <c r="J92" s="178"/>
      <c r="K92" s="178"/>
      <c r="L92" s="183">
        <v>16945</v>
      </c>
      <c r="M92" s="183">
        <f>C92*L92</f>
        <v>0</v>
      </c>
      <c r="N92" s="183"/>
      <c r="O92" s="183">
        <f>ROUND(M92*N92/100,2)</f>
        <v>0</v>
      </c>
      <c r="P92" s="183"/>
      <c r="Q92" s="183"/>
      <c r="R92" s="183"/>
      <c r="S92" s="183">
        <f>ROUND(M92*R92,2)</f>
        <v>0</v>
      </c>
      <c r="T92" s="183"/>
      <c r="U92" s="183">
        <v>10</v>
      </c>
      <c r="V92" s="183">
        <f>ROUND(M92*U92/100,2)</f>
        <v>0</v>
      </c>
      <c r="W92" s="183">
        <f>ROUND((M92+O92+S92+V92)*0.15,2)</f>
        <v>0</v>
      </c>
      <c r="X92" s="183">
        <f>M92+O92+S92+V92+W92</f>
        <v>0</v>
      </c>
    </row>
    <row r="93" spans="2:24" s="7" customFormat="1" ht="15.75">
      <c r="B93" s="176" t="s">
        <v>54</v>
      </c>
      <c r="C93" s="32">
        <f>SUM(C88:C92)</f>
        <v>6.25</v>
      </c>
      <c r="D93" s="32">
        <f aca="true" t="shared" si="28" ref="D93:K93">SUM(D88:D92)</f>
        <v>0</v>
      </c>
      <c r="E93" s="32">
        <f t="shared" si="28"/>
        <v>0</v>
      </c>
      <c r="F93" s="32">
        <f t="shared" si="28"/>
        <v>0</v>
      </c>
      <c r="G93" s="32">
        <f t="shared" si="28"/>
        <v>6.25</v>
      </c>
      <c r="H93" s="32">
        <f t="shared" si="28"/>
        <v>6.25</v>
      </c>
      <c r="I93" s="32">
        <f t="shared" si="28"/>
        <v>0</v>
      </c>
      <c r="J93" s="32">
        <f t="shared" si="28"/>
        <v>0</v>
      </c>
      <c r="K93" s="32">
        <f t="shared" si="28"/>
        <v>0</v>
      </c>
      <c r="L93" s="32"/>
      <c r="M93" s="32">
        <f>SUM(M88:M92)</f>
        <v>108677.5</v>
      </c>
      <c r="N93" s="32"/>
      <c r="O93" s="32">
        <f aca="true" t="shared" si="29" ref="O93:X93">SUM(O88:O92)</f>
        <v>0</v>
      </c>
      <c r="P93" s="32">
        <f t="shared" si="29"/>
        <v>0</v>
      </c>
      <c r="Q93" s="32"/>
      <c r="R93" s="32"/>
      <c r="S93" s="32">
        <f t="shared" si="29"/>
        <v>0</v>
      </c>
      <c r="T93" s="32"/>
      <c r="U93" s="32"/>
      <c r="V93" s="32">
        <f>SUM(V88:V92)</f>
        <v>11149.73</v>
      </c>
      <c r="W93" s="32">
        <f t="shared" si="29"/>
        <v>17974.08</v>
      </c>
      <c r="X93" s="32">
        <f t="shared" si="29"/>
        <v>137801.31</v>
      </c>
    </row>
    <row r="94" spans="1:24" ht="15">
      <c r="A94" s="11"/>
      <c r="B94" s="188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2:24" s="9" customFormat="1" ht="15.75">
      <c r="B95" s="181" t="s">
        <v>58</v>
      </c>
      <c r="C95" s="194">
        <f>C93</f>
        <v>6.25</v>
      </c>
      <c r="D95" s="194">
        <f aca="true" t="shared" si="30" ref="D95:K95">D93</f>
        <v>0</v>
      </c>
      <c r="E95" s="194">
        <f t="shared" si="30"/>
        <v>0</v>
      </c>
      <c r="F95" s="194">
        <f t="shared" si="30"/>
        <v>0</v>
      </c>
      <c r="G95" s="194">
        <f t="shared" si="30"/>
        <v>6.25</v>
      </c>
      <c r="H95" s="194">
        <f t="shared" si="30"/>
        <v>6.25</v>
      </c>
      <c r="I95" s="194">
        <f t="shared" si="30"/>
        <v>0</v>
      </c>
      <c r="J95" s="194">
        <f t="shared" si="30"/>
        <v>0</v>
      </c>
      <c r="K95" s="194">
        <f t="shared" si="30"/>
        <v>0</v>
      </c>
      <c r="L95" s="194"/>
      <c r="M95" s="194">
        <f>M93</f>
        <v>108677.5</v>
      </c>
      <c r="N95" s="194"/>
      <c r="O95" s="194">
        <f aca="true" t="shared" si="31" ref="O95:X95">O93</f>
        <v>0</v>
      </c>
      <c r="P95" s="194">
        <f t="shared" si="31"/>
        <v>0</v>
      </c>
      <c r="Q95" s="194"/>
      <c r="R95" s="194"/>
      <c r="S95" s="194">
        <f t="shared" si="31"/>
        <v>0</v>
      </c>
      <c r="T95" s="194"/>
      <c r="U95" s="194"/>
      <c r="V95" s="194">
        <f t="shared" si="31"/>
        <v>11149.73</v>
      </c>
      <c r="W95" s="194">
        <f t="shared" si="31"/>
        <v>17974.08</v>
      </c>
      <c r="X95" s="194">
        <f t="shared" si="31"/>
        <v>137801.31</v>
      </c>
    </row>
    <row r="96" spans="2:24" s="142" customFormat="1" ht="15.75">
      <c r="B96" s="51" t="s">
        <v>59</v>
      </c>
      <c r="C96" s="144">
        <f>C95</f>
        <v>6.25</v>
      </c>
      <c r="D96" s="144">
        <f aca="true" t="shared" si="32" ref="D96:K96">D95</f>
        <v>0</v>
      </c>
      <c r="E96" s="144">
        <f t="shared" si="32"/>
        <v>0</v>
      </c>
      <c r="F96" s="144">
        <f t="shared" si="32"/>
        <v>0</v>
      </c>
      <c r="G96" s="144">
        <f t="shared" si="32"/>
        <v>6.25</v>
      </c>
      <c r="H96" s="144">
        <f t="shared" si="32"/>
        <v>6.25</v>
      </c>
      <c r="I96" s="144">
        <f t="shared" si="32"/>
        <v>0</v>
      </c>
      <c r="J96" s="144">
        <f t="shared" si="32"/>
        <v>0</v>
      </c>
      <c r="K96" s="144">
        <f t="shared" si="32"/>
        <v>0</v>
      </c>
      <c r="L96" s="144"/>
      <c r="M96" s="144">
        <f>M95</f>
        <v>108677.5</v>
      </c>
      <c r="N96" s="144"/>
      <c r="O96" s="144">
        <f aca="true" t="shared" si="33" ref="O96:X96">O95</f>
        <v>0</v>
      </c>
      <c r="P96" s="144">
        <f t="shared" si="33"/>
        <v>0</v>
      </c>
      <c r="Q96" s="144"/>
      <c r="R96" s="144"/>
      <c r="S96" s="144">
        <f t="shared" si="33"/>
        <v>0</v>
      </c>
      <c r="T96" s="144"/>
      <c r="U96" s="144"/>
      <c r="V96" s="144">
        <f t="shared" si="33"/>
        <v>11149.73</v>
      </c>
      <c r="W96" s="144">
        <f t="shared" si="33"/>
        <v>17974.08</v>
      </c>
      <c r="X96" s="144">
        <f t="shared" si="33"/>
        <v>137801.31</v>
      </c>
    </row>
    <row r="97" spans="1:24" ht="15.75">
      <c r="A97" s="11"/>
      <c r="B97" s="193"/>
      <c r="C97" s="220"/>
      <c r="D97" s="220"/>
      <c r="E97" s="220"/>
      <c r="F97" s="220"/>
      <c r="G97" s="194"/>
      <c r="H97" s="194"/>
      <c r="I97" s="194"/>
      <c r="J97" s="194"/>
      <c r="K97" s="220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2:24" s="24" customFormat="1" ht="18">
      <c r="B98" s="294" t="s">
        <v>142</v>
      </c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</row>
    <row r="99" spans="2:11" s="24" customFormat="1" ht="15.75"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24" s="90" customFormat="1" ht="15">
      <c r="A100" s="283" t="s">
        <v>52</v>
      </c>
      <c r="B100" s="284" t="s">
        <v>0</v>
      </c>
      <c r="C100" s="284" t="s">
        <v>51</v>
      </c>
      <c r="D100" s="284"/>
      <c r="E100" s="284"/>
      <c r="F100" s="284"/>
      <c r="G100" s="284"/>
      <c r="H100" s="284"/>
      <c r="I100" s="284"/>
      <c r="J100" s="284"/>
      <c r="K100" s="284"/>
      <c r="L100" s="284" t="s">
        <v>105</v>
      </c>
      <c r="M100" s="284" t="s">
        <v>71</v>
      </c>
      <c r="N100" s="285" t="s">
        <v>72</v>
      </c>
      <c r="O100" s="286"/>
      <c r="P100" s="286"/>
      <c r="Q100" s="287"/>
      <c r="R100" s="284" t="s">
        <v>74</v>
      </c>
      <c r="S100" s="284"/>
      <c r="T100" s="284"/>
      <c r="U100" s="284"/>
      <c r="V100" s="284"/>
      <c r="W100" s="288" t="s">
        <v>75</v>
      </c>
      <c r="X100" s="284" t="s">
        <v>76</v>
      </c>
    </row>
    <row r="101" spans="1:24" s="90" customFormat="1" ht="81" customHeight="1">
      <c r="A101" s="283"/>
      <c r="B101" s="284"/>
      <c r="C101" s="157" t="s">
        <v>48</v>
      </c>
      <c r="D101" s="290" t="s">
        <v>49</v>
      </c>
      <c r="E101" s="290"/>
      <c r="F101" s="290"/>
      <c r="G101" s="291" t="s">
        <v>39</v>
      </c>
      <c r="H101" s="291"/>
      <c r="I101" s="291"/>
      <c r="J101" s="291"/>
      <c r="K101" s="157" t="s">
        <v>50</v>
      </c>
      <c r="L101" s="284"/>
      <c r="M101" s="284"/>
      <c r="N101" s="284" t="s">
        <v>157</v>
      </c>
      <c r="O101" s="284"/>
      <c r="P101" s="130" t="s">
        <v>73</v>
      </c>
      <c r="Q101" s="129" t="s">
        <v>195</v>
      </c>
      <c r="R101" s="284" t="s">
        <v>158</v>
      </c>
      <c r="S101" s="284"/>
      <c r="T101" s="130" t="s">
        <v>77</v>
      </c>
      <c r="U101" s="284" t="s">
        <v>159</v>
      </c>
      <c r="V101" s="284"/>
      <c r="W101" s="289"/>
      <c r="X101" s="284"/>
    </row>
    <row r="102" spans="1:24" s="132" customFormat="1" ht="15">
      <c r="A102" s="133"/>
      <c r="B102" s="163"/>
      <c r="C102" s="164"/>
      <c r="D102" s="164" t="s">
        <v>48</v>
      </c>
      <c r="E102" s="164" t="s">
        <v>196</v>
      </c>
      <c r="F102" s="164" t="s">
        <v>197</v>
      </c>
      <c r="G102" s="164" t="s">
        <v>48</v>
      </c>
      <c r="H102" s="164" t="s">
        <v>196</v>
      </c>
      <c r="I102" s="164" t="s">
        <v>197</v>
      </c>
      <c r="J102" s="165" t="s">
        <v>69</v>
      </c>
      <c r="K102" s="164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</row>
    <row r="103" spans="1:24" ht="15.75">
      <c r="A103" s="11"/>
      <c r="B103" s="189" t="s">
        <v>58</v>
      </c>
      <c r="C103" s="63"/>
      <c r="D103" s="63"/>
      <c r="E103" s="63"/>
      <c r="F103" s="63"/>
      <c r="G103" s="64"/>
      <c r="H103" s="64"/>
      <c r="I103" s="64"/>
      <c r="J103" s="64"/>
      <c r="K103" s="6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5">
      <c r="A104" s="11"/>
      <c r="B104" s="182" t="s">
        <v>265</v>
      </c>
      <c r="C104" s="178">
        <f>D104+G104+K104</f>
        <v>2</v>
      </c>
      <c r="D104" s="178"/>
      <c r="E104" s="178"/>
      <c r="F104" s="178"/>
      <c r="G104" s="178">
        <v>2</v>
      </c>
      <c r="H104" s="178">
        <v>2</v>
      </c>
      <c r="I104" s="178"/>
      <c r="J104" s="178"/>
      <c r="K104" s="178"/>
      <c r="L104" s="183">
        <v>23582</v>
      </c>
      <c r="M104" s="183">
        <f>C104*L104</f>
        <v>47164</v>
      </c>
      <c r="N104" s="183"/>
      <c r="O104" s="183">
        <f>ROUND(M104*N104/100,2)</f>
        <v>0</v>
      </c>
      <c r="P104" s="183"/>
      <c r="Q104" s="183"/>
      <c r="R104" s="183"/>
      <c r="S104" s="183">
        <f>ROUND(M104*R104,2)</f>
        <v>0</v>
      </c>
      <c r="T104" s="183"/>
      <c r="U104" s="183">
        <v>15</v>
      </c>
      <c r="V104" s="186">
        <f>ROUND(M104*U104/100,2)</f>
        <v>7074.6</v>
      </c>
      <c r="W104" s="183">
        <f>ROUND((M104+O104+S104+V104)*0.15,2)</f>
        <v>8135.79</v>
      </c>
      <c r="X104" s="183">
        <f>M104+O104+S104+V104+W104</f>
        <v>62374.39</v>
      </c>
    </row>
    <row r="105" spans="1:24" ht="15">
      <c r="A105" s="11"/>
      <c r="B105" s="182" t="s">
        <v>266</v>
      </c>
      <c r="C105" s="178">
        <f>D105+G105+K105</f>
        <v>5</v>
      </c>
      <c r="D105" s="178"/>
      <c r="E105" s="178"/>
      <c r="F105" s="178"/>
      <c r="G105" s="178">
        <f>H105+I105+J105</f>
        <v>5</v>
      </c>
      <c r="H105" s="178">
        <v>5</v>
      </c>
      <c r="I105" s="178"/>
      <c r="J105" s="178"/>
      <c r="K105" s="178"/>
      <c r="L105" s="183">
        <v>22558</v>
      </c>
      <c r="M105" s="183">
        <f>C105*L105</f>
        <v>112790</v>
      </c>
      <c r="N105" s="183"/>
      <c r="O105" s="183">
        <f>ROUND(M105*N105/100,2)</f>
        <v>0</v>
      </c>
      <c r="P105" s="183"/>
      <c r="Q105" s="183"/>
      <c r="R105" s="183"/>
      <c r="S105" s="183">
        <f>ROUND(M105*R105,2)</f>
        <v>0</v>
      </c>
      <c r="T105" s="183"/>
      <c r="U105" s="183">
        <v>15</v>
      </c>
      <c r="V105" s="186">
        <f>ROUND(M105*U105/100,2)</f>
        <v>16918.5</v>
      </c>
      <c r="W105" s="183">
        <f>ROUND((M105+O105+S105+V105)*0.15,2)</f>
        <v>19456.28</v>
      </c>
      <c r="X105" s="183">
        <f>M105+O105+S105+V105+W105</f>
        <v>149164.78</v>
      </c>
    </row>
    <row r="106" spans="1:24" ht="15">
      <c r="A106" s="11"/>
      <c r="B106" s="182" t="s">
        <v>267</v>
      </c>
      <c r="C106" s="178">
        <f>D106+G106+K106</f>
        <v>1</v>
      </c>
      <c r="D106" s="178"/>
      <c r="E106" s="178"/>
      <c r="F106" s="178"/>
      <c r="G106" s="178">
        <v>1</v>
      </c>
      <c r="H106" s="178">
        <v>1</v>
      </c>
      <c r="I106" s="178"/>
      <c r="J106" s="178"/>
      <c r="K106" s="178"/>
      <c r="L106" s="183">
        <v>17173</v>
      </c>
      <c r="M106" s="183">
        <f>C106*L106</f>
        <v>17173</v>
      </c>
      <c r="N106" s="183"/>
      <c r="O106" s="183">
        <f>ROUND(M106*N106/100,2)</f>
        <v>0</v>
      </c>
      <c r="P106" s="183"/>
      <c r="Q106" s="183"/>
      <c r="R106" s="183"/>
      <c r="S106" s="183">
        <f>ROUND(M106*R106,2)</f>
        <v>0</v>
      </c>
      <c r="T106" s="202"/>
      <c r="U106" s="183">
        <v>5</v>
      </c>
      <c r="V106" s="183">
        <f>ROUND(M106*U106/100,2)</f>
        <v>858.65</v>
      </c>
      <c r="W106" s="183">
        <f>ROUND((M106+O106+S106+V106)*0.15,2)</f>
        <v>2704.75</v>
      </c>
      <c r="X106" s="186">
        <f>M106+O106+S106+V106+W106</f>
        <v>20736.4</v>
      </c>
    </row>
    <row r="107" spans="1:24" ht="15" hidden="1">
      <c r="A107" s="11"/>
      <c r="B107" s="182" t="s">
        <v>229</v>
      </c>
      <c r="C107" s="178">
        <f>D107+G107+K107</f>
        <v>0</v>
      </c>
      <c r="D107" s="178"/>
      <c r="E107" s="178"/>
      <c r="F107" s="178"/>
      <c r="G107" s="178">
        <f>H107+I107+J107</f>
        <v>0</v>
      </c>
      <c r="H107" s="178">
        <v>0</v>
      </c>
      <c r="I107" s="178"/>
      <c r="J107" s="178"/>
      <c r="K107" s="178"/>
      <c r="L107" s="183">
        <v>17623</v>
      </c>
      <c r="M107" s="183">
        <f>C107*L107</f>
        <v>0</v>
      </c>
      <c r="N107" s="183"/>
      <c r="O107" s="183">
        <f>ROUND(M107*N107/100,2)</f>
        <v>0</v>
      </c>
      <c r="P107" s="183"/>
      <c r="Q107" s="183"/>
      <c r="R107" s="183"/>
      <c r="S107" s="183">
        <f>ROUND(M107*R107,2)</f>
        <v>0</v>
      </c>
      <c r="T107" s="183"/>
      <c r="U107" s="183">
        <v>10</v>
      </c>
      <c r="V107" s="183">
        <f>ROUND(M107*U107/100,2)</f>
        <v>0</v>
      </c>
      <c r="W107" s="183">
        <f>ROUND((M107+O107+S107+V107)*0.15,2)</f>
        <v>0</v>
      </c>
      <c r="X107" s="183">
        <f>M107+O107+S107+V107+W107</f>
        <v>0</v>
      </c>
    </row>
    <row r="108" spans="2:24" s="7" customFormat="1" ht="15.75">
      <c r="B108" s="176" t="s">
        <v>54</v>
      </c>
      <c r="C108" s="185">
        <f aca="true" t="shared" si="34" ref="C108:K108">SUM(C104:C107)</f>
        <v>8</v>
      </c>
      <c r="D108" s="185">
        <f t="shared" si="34"/>
        <v>0</v>
      </c>
      <c r="E108" s="185">
        <f t="shared" si="34"/>
        <v>0</v>
      </c>
      <c r="F108" s="185">
        <f t="shared" si="34"/>
        <v>0</v>
      </c>
      <c r="G108" s="185">
        <f t="shared" si="34"/>
        <v>8</v>
      </c>
      <c r="H108" s="185">
        <f t="shared" si="34"/>
        <v>8</v>
      </c>
      <c r="I108" s="185">
        <f t="shared" si="34"/>
        <v>0</v>
      </c>
      <c r="J108" s="185">
        <f t="shared" si="34"/>
        <v>0</v>
      </c>
      <c r="K108" s="185">
        <f t="shared" si="34"/>
        <v>0</v>
      </c>
      <c r="L108" s="185"/>
      <c r="M108" s="185">
        <f>SUM(M104:M107)</f>
        <v>177127</v>
      </c>
      <c r="N108" s="185"/>
      <c r="O108" s="185">
        <f>SUM(O104:O107)</f>
        <v>0</v>
      </c>
      <c r="P108" s="185">
        <f>SUM(P104:P107)</f>
        <v>0</v>
      </c>
      <c r="Q108" s="185"/>
      <c r="R108" s="185"/>
      <c r="S108" s="185">
        <f>SUM(S104:S107)</f>
        <v>0</v>
      </c>
      <c r="T108" s="185"/>
      <c r="U108" s="185"/>
      <c r="V108" s="185">
        <f>SUM(V104:V107)</f>
        <v>24851.75</v>
      </c>
      <c r="W108" s="185">
        <f>SUM(W104:W107)</f>
        <v>30296.82</v>
      </c>
      <c r="X108" s="185">
        <f>SUM(X104:X107)</f>
        <v>232275.56999999998</v>
      </c>
    </row>
    <row r="109" spans="2:24" s="14" customFormat="1" ht="15.75">
      <c r="B109" s="181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</row>
    <row r="110" spans="2:24" s="142" customFormat="1" ht="15.75">
      <c r="B110" s="181" t="s">
        <v>58</v>
      </c>
      <c r="C110" s="144">
        <f>C108</f>
        <v>8</v>
      </c>
      <c r="D110" s="144">
        <f aca="true" t="shared" si="35" ref="D110:K110">D108</f>
        <v>0</v>
      </c>
      <c r="E110" s="144">
        <f t="shared" si="35"/>
        <v>0</v>
      </c>
      <c r="F110" s="144">
        <f t="shared" si="35"/>
        <v>0</v>
      </c>
      <c r="G110" s="144">
        <f t="shared" si="35"/>
        <v>8</v>
      </c>
      <c r="H110" s="144">
        <f t="shared" si="35"/>
        <v>8</v>
      </c>
      <c r="I110" s="144">
        <f t="shared" si="35"/>
        <v>0</v>
      </c>
      <c r="J110" s="144">
        <f t="shared" si="35"/>
        <v>0</v>
      </c>
      <c r="K110" s="144">
        <f t="shared" si="35"/>
        <v>0</v>
      </c>
      <c r="L110" s="144"/>
      <c r="M110" s="144">
        <f aca="true" t="shared" si="36" ref="M110:X110">M108</f>
        <v>177127</v>
      </c>
      <c r="N110" s="144"/>
      <c r="O110" s="144">
        <f t="shared" si="36"/>
        <v>0</v>
      </c>
      <c r="P110" s="144">
        <f t="shared" si="36"/>
        <v>0</v>
      </c>
      <c r="Q110" s="144"/>
      <c r="R110" s="144"/>
      <c r="S110" s="144">
        <f t="shared" si="36"/>
        <v>0</v>
      </c>
      <c r="T110" s="144"/>
      <c r="U110" s="144"/>
      <c r="V110" s="144">
        <f t="shared" si="36"/>
        <v>24851.75</v>
      </c>
      <c r="W110" s="144">
        <f t="shared" si="36"/>
        <v>30296.82</v>
      </c>
      <c r="X110" s="144">
        <f t="shared" si="36"/>
        <v>232275.56999999998</v>
      </c>
    </row>
    <row r="111" spans="2:24" s="142" customFormat="1" ht="15.75">
      <c r="B111" s="51" t="s">
        <v>59</v>
      </c>
      <c r="C111" s="144">
        <f>C110</f>
        <v>8</v>
      </c>
      <c r="D111" s="144">
        <f aca="true" t="shared" si="37" ref="D111:K111">D110</f>
        <v>0</v>
      </c>
      <c r="E111" s="144">
        <f t="shared" si="37"/>
        <v>0</v>
      </c>
      <c r="F111" s="144">
        <f t="shared" si="37"/>
        <v>0</v>
      </c>
      <c r="G111" s="144">
        <f t="shared" si="37"/>
        <v>8</v>
      </c>
      <c r="H111" s="144">
        <f t="shared" si="37"/>
        <v>8</v>
      </c>
      <c r="I111" s="144">
        <f t="shared" si="37"/>
        <v>0</v>
      </c>
      <c r="J111" s="144">
        <f t="shared" si="37"/>
        <v>0</v>
      </c>
      <c r="K111" s="144">
        <f t="shared" si="37"/>
        <v>0</v>
      </c>
      <c r="L111" s="144"/>
      <c r="M111" s="144">
        <f aca="true" t="shared" si="38" ref="M111:X111">M110</f>
        <v>177127</v>
      </c>
      <c r="N111" s="144"/>
      <c r="O111" s="144">
        <f t="shared" si="38"/>
        <v>0</v>
      </c>
      <c r="P111" s="144">
        <f t="shared" si="38"/>
        <v>0</v>
      </c>
      <c r="Q111" s="144"/>
      <c r="R111" s="144"/>
      <c r="S111" s="144">
        <f t="shared" si="38"/>
        <v>0</v>
      </c>
      <c r="T111" s="144"/>
      <c r="U111" s="144"/>
      <c r="V111" s="144">
        <f t="shared" si="38"/>
        <v>24851.75</v>
      </c>
      <c r="W111" s="144">
        <f t="shared" si="38"/>
        <v>30296.82</v>
      </c>
      <c r="X111" s="144">
        <f t="shared" si="38"/>
        <v>232275.56999999998</v>
      </c>
    </row>
    <row r="112" spans="1:24" ht="15.75">
      <c r="A112" s="11"/>
      <c r="B112" s="193"/>
      <c r="C112" s="179"/>
      <c r="D112" s="144"/>
      <c r="E112" s="144"/>
      <c r="F112" s="144"/>
      <c r="G112" s="220"/>
      <c r="H112" s="220"/>
      <c r="I112" s="220"/>
      <c r="J112" s="220"/>
      <c r="K112" s="220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2:24" s="24" customFormat="1" ht="18">
      <c r="B113" s="294" t="s">
        <v>143</v>
      </c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</row>
    <row r="114" spans="2:11" s="24" customFormat="1" ht="15.75">
      <c r="B114" s="60"/>
      <c r="C114" s="60"/>
      <c r="D114" s="60"/>
      <c r="E114" s="60"/>
      <c r="F114" s="60"/>
      <c r="G114" s="60"/>
      <c r="H114" s="60"/>
      <c r="I114" s="60"/>
      <c r="J114" s="60"/>
      <c r="K114" s="60"/>
    </row>
    <row r="115" spans="1:24" s="90" customFormat="1" ht="15">
      <c r="A115" s="283" t="s">
        <v>52</v>
      </c>
      <c r="B115" s="284" t="s">
        <v>0</v>
      </c>
      <c r="C115" s="284" t="s">
        <v>51</v>
      </c>
      <c r="D115" s="284"/>
      <c r="E115" s="284"/>
      <c r="F115" s="284"/>
      <c r="G115" s="284"/>
      <c r="H115" s="284"/>
      <c r="I115" s="284"/>
      <c r="J115" s="284"/>
      <c r="K115" s="284"/>
      <c r="L115" s="284" t="s">
        <v>105</v>
      </c>
      <c r="M115" s="284" t="s">
        <v>71</v>
      </c>
      <c r="N115" s="285" t="s">
        <v>72</v>
      </c>
      <c r="O115" s="286"/>
      <c r="P115" s="286"/>
      <c r="Q115" s="287"/>
      <c r="R115" s="284" t="s">
        <v>74</v>
      </c>
      <c r="S115" s="284"/>
      <c r="T115" s="284"/>
      <c r="U115" s="284"/>
      <c r="V115" s="284"/>
      <c r="W115" s="288" t="s">
        <v>75</v>
      </c>
      <c r="X115" s="284" t="s">
        <v>76</v>
      </c>
    </row>
    <row r="116" spans="1:24" s="90" customFormat="1" ht="81" customHeight="1">
      <c r="A116" s="283"/>
      <c r="B116" s="284"/>
      <c r="C116" s="157" t="s">
        <v>48</v>
      </c>
      <c r="D116" s="290" t="s">
        <v>49</v>
      </c>
      <c r="E116" s="290"/>
      <c r="F116" s="290"/>
      <c r="G116" s="291" t="s">
        <v>39</v>
      </c>
      <c r="H116" s="291"/>
      <c r="I116" s="291"/>
      <c r="J116" s="291"/>
      <c r="K116" s="157" t="s">
        <v>50</v>
      </c>
      <c r="L116" s="284"/>
      <c r="M116" s="284"/>
      <c r="N116" s="284" t="s">
        <v>157</v>
      </c>
      <c r="O116" s="284"/>
      <c r="P116" s="130" t="s">
        <v>73</v>
      </c>
      <c r="Q116" s="129" t="s">
        <v>195</v>
      </c>
      <c r="R116" s="284" t="s">
        <v>158</v>
      </c>
      <c r="S116" s="284"/>
      <c r="T116" s="130" t="s">
        <v>77</v>
      </c>
      <c r="U116" s="284" t="s">
        <v>159</v>
      </c>
      <c r="V116" s="284"/>
      <c r="W116" s="289"/>
      <c r="X116" s="284"/>
    </row>
    <row r="117" spans="1:24" s="132" customFormat="1" ht="15">
      <c r="A117" s="133"/>
      <c r="B117" s="163"/>
      <c r="C117" s="164"/>
      <c r="D117" s="164" t="s">
        <v>48</v>
      </c>
      <c r="E117" s="164" t="s">
        <v>196</v>
      </c>
      <c r="F117" s="164" t="s">
        <v>197</v>
      </c>
      <c r="G117" s="164" t="s">
        <v>48</v>
      </c>
      <c r="H117" s="164" t="s">
        <v>196</v>
      </c>
      <c r="I117" s="164" t="s">
        <v>197</v>
      </c>
      <c r="J117" s="165" t="s">
        <v>69</v>
      </c>
      <c r="K117" s="164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</row>
    <row r="118" spans="1:24" ht="15.75">
      <c r="A118" s="11"/>
      <c r="B118" s="189" t="s">
        <v>58</v>
      </c>
      <c r="C118" s="71"/>
      <c r="D118" s="63"/>
      <c r="E118" s="63"/>
      <c r="F118" s="63"/>
      <c r="G118" s="64"/>
      <c r="H118" s="64"/>
      <c r="I118" s="64"/>
      <c r="J118" s="64"/>
      <c r="K118" s="6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5">
      <c r="A119" s="11"/>
      <c r="B119" s="182" t="s">
        <v>268</v>
      </c>
      <c r="C119" s="178">
        <f>D119+G119+K119</f>
        <v>2</v>
      </c>
      <c r="D119" s="178"/>
      <c r="E119" s="178"/>
      <c r="F119" s="178"/>
      <c r="G119" s="178">
        <f>H119+I119+J119</f>
        <v>2</v>
      </c>
      <c r="H119" s="178">
        <v>2</v>
      </c>
      <c r="I119" s="178"/>
      <c r="J119" s="178"/>
      <c r="K119" s="178"/>
      <c r="L119" s="183">
        <v>19738</v>
      </c>
      <c r="M119" s="183">
        <f>C119*L119</f>
        <v>39476</v>
      </c>
      <c r="N119" s="183"/>
      <c r="O119" s="183">
        <f>ROUND(M119*N119/100,2)</f>
        <v>0</v>
      </c>
      <c r="P119" s="183"/>
      <c r="Q119" s="183"/>
      <c r="R119" s="183"/>
      <c r="S119" s="183">
        <f>ROUND(M119*R119,2)</f>
        <v>0</v>
      </c>
      <c r="T119" s="183"/>
      <c r="U119" s="183">
        <v>15</v>
      </c>
      <c r="V119" s="186">
        <f>ROUND(M119*U119/100,2)</f>
        <v>5921.4</v>
      </c>
      <c r="W119" s="183">
        <f>ROUND((M119+O119+S119+V119)*0.15,2)</f>
        <v>6809.61</v>
      </c>
      <c r="X119" s="183">
        <f>M119+O119+S119+V119+W119</f>
        <v>52207.01</v>
      </c>
    </row>
    <row r="120" spans="1:24" ht="15" customHeight="1" hidden="1">
      <c r="A120" s="11"/>
      <c r="B120" s="182" t="s">
        <v>115</v>
      </c>
      <c r="C120" s="178">
        <f>D120+G120+K120</f>
        <v>0</v>
      </c>
      <c r="D120" s="178"/>
      <c r="E120" s="178"/>
      <c r="F120" s="178"/>
      <c r="G120" s="178">
        <f>H120+I120+J120</f>
        <v>0</v>
      </c>
      <c r="H120" s="178">
        <v>0</v>
      </c>
      <c r="I120" s="178"/>
      <c r="J120" s="178"/>
      <c r="K120" s="178"/>
      <c r="L120" s="183">
        <v>15333</v>
      </c>
      <c r="M120" s="183">
        <f>C120*L120</f>
        <v>0</v>
      </c>
      <c r="N120" s="183"/>
      <c r="O120" s="183">
        <f>ROUND(M120*N120/100,2)</f>
        <v>0</v>
      </c>
      <c r="P120" s="183"/>
      <c r="Q120" s="183"/>
      <c r="R120" s="183"/>
      <c r="S120" s="183">
        <f>ROUND(M120*R120,2)</f>
        <v>0</v>
      </c>
      <c r="T120" s="183"/>
      <c r="U120" s="183">
        <v>15</v>
      </c>
      <c r="V120" s="183">
        <f>ROUND(M120*U120/100,2)</f>
        <v>0</v>
      </c>
      <c r="W120" s="183">
        <f>ROUND((M120+O120+S120+V120)*0.15,2)</f>
        <v>0</v>
      </c>
      <c r="X120" s="183">
        <f>M120+O120+S120+V120+W120</f>
        <v>0</v>
      </c>
    </row>
    <row r="121" spans="2:24" s="7" customFormat="1" ht="15.75">
      <c r="B121" s="176" t="s">
        <v>54</v>
      </c>
      <c r="C121" s="32">
        <f>C119+C120</f>
        <v>2</v>
      </c>
      <c r="D121" s="32">
        <f aca="true" t="shared" si="39" ref="D121:X121">D119+D120</f>
        <v>0</v>
      </c>
      <c r="E121" s="32">
        <f t="shared" si="39"/>
        <v>0</v>
      </c>
      <c r="F121" s="32">
        <f t="shared" si="39"/>
        <v>0</v>
      </c>
      <c r="G121" s="32">
        <f t="shared" si="39"/>
        <v>2</v>
      </c>
      <c r="H121" s="32">
        <f t="shared" si="39"/>
        <v>2</v>
      </c>
      <c r="I121" s="32">
        <f t="shared" si="39"/>
        <v>0</v>
      </c>
      <c r="J121" s="32">
        <f t="shared" si="39"/>
        <v>0</v>
      </c>
      <c r="K121" s="32">
        <f t="shared" si="39"/>
        <v>0</v>
      </c>
      <c r="L121" s="32"/>
      <c r="M121" s="32">
        <f t="shared" si="39"/>
        <v>39476</v>
      </c>
      <c r="N121" s="32"/>
      <c r="O121" s="32">
        <f t="shared" si="39"/>
        <v>0</v>
      </c>
      <c r="P121" s="32">
        <f t="shared" si="39"/>
        <v>0</v>
      </c>
      <c r="Q121" s="32"/>
      <c r="R121" s="32"/>
      <c r="S121" s="32">
        <f t="shared" si="39"/>
        <v>0</v>
      </c>
      <c r="T121" s="32"/>
      <c r="U121" s="32"/>
      <c r="V121" s="32">
        <f t="shared" si="39"/>
        <v>5921.4</v>
      </c>
      <c r="W121" s="32">
        <f t="shared" si="39"/>
        <v>6809.61</v>
      </c>
      <c r="X121" s="32">
        <f t="shared" si="39"/>
        <v>52207.01</v>
      </c>
    </row>
    <row r="122" spans="2:24" s="14" customFormat="1" ht="15.75">
      <c r="B122" s="181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</row>
    <row r="123" spans="2:24" s="142" customFormat="1" ht="15.75">
      <c r="B123" s="181" t="s">
        <v>58</v>
      </c>
      <c r="C123" s="144">
        <f>C121</f>
        <v>2</v>
      </c>
      <c r="D123" s="144">
        <f aca="true" t="shared" si="40" ref="D123:X123">D121</f>
        <v>0</v>
      </c>
      <c r="E123" s="144">
        <f t="shared" si="40"/>
        <v>0</v>
      </c>
      <c r="F123" s="144">
        <f t="shared" si="40"/>
        <v>0</v>
      </c>
      <c r="G123" s="144">
        <f t="shared" si="40"/>
        <v>2</v>
      </c>
      <c r="H123" s="144">
        <f t="shared" si="40"/>
        <v>2</v>
      </c>
      <c r="I123" s="144">
        <f t="shared" si="40"/>
        <v>0</v>
      </c>
      <c r="J123" s="144">
        <f t="shared" si="40"/>
        <v>0</v>
      </c>
      <c r="K123" s="144">
        <f t="shared" si="40"/>
        <v>0</v>
      </c>
      <c r="L123" s="144"/>
      <c r="M123" s="144">
        <f t="shared" si="40"/>
        <v>39476</v>
      </c>
      <c r="N123" s="144"/>
      <c r="O123" s="144">
        <f t="shared" si="40"/>
        <v>0</v>
      </c>
      <c r="P123" s="144">
        <f t="shared" si="40"/>
        <v>0</v>
      </c>
      <c r="Q123" s="144"/>
      <c r="R123" s="144"/>
      <c r="S123" s="144">
        <f t="shared" si="40"/>
        <v>0</v>
      </c>
      <c r="T123" s="144"/>
      <c r="U123" s="144"/>
      <c r="V123" s="144">
        <f t="shared" si="40"/>
        <v>5921.4</v>
      </c>
      <c r="W123" s="144">
        <f t="shared" si="40"/>
        <v>6809.61</v>
      </c>
      <c r="X123" s="144">
        <f t="shared" si="40"/>
        <v>52207.01</v>
      </c>
    </row>
    <row r="124" spans="2:24" s="142" customFormat="1" ht="15.75">
      <c r="B124" s="51" t="s">
        <v>59</v>
      </c>
      <c r="C124" s="144">
        <f>C123</f>
        <v>2</v>
      </c>
      <c r="D124" s="144">
        <f aca="true" t="shared" si="41" ref="D124:X124">D123</f>
        <v>0</v>
      </c>
      <c r="E124" s="144">
        <f t="shared" si="41"/>
        <v>0</v>
      </c>
      <c r="F124" s="144">
        <f t="shared" si="41"/>
        <v>0</v>
      </c>
      <c r="G124" s="144">
        <f t="shared" si="41"/>
        <v>2</v>
      </c>
      <c r="H124" s="144">
        <f t="shared" si="41"/>
        <v>2</v>
      </c>
      <c r="I124" s="144">
        <f t="shared" si="41"/>
        <v>0</v>
      </c>
      <c r="J124" s="144">
        <f t="shared" si="41"/>
        <v>0</v>
      </c>
      <c r="K124" s="144">
        <f t="shared" si="41"/>
        <v>0</v>
      </c>
      <c r="L124" s="144"/>
      <c r="M124" s="144">
        <f t="shared" si="41"/>
        <v>39476</v>
      </c>
      <c r="N124" s="144"/>
      <c r="O124" s="144">
        <f t="shared" si="41"/>
        <v>0</v>
      </c>
      <c r="P124" s="144">
        <f t="shared" si="41"/>
        <v>0</v>
      </c>
      <c r="Q124" s="144"/>
      <c r="R124" s="144"/>
      <c r="S124" s="144">
        <f t="shared" si="41"/>
        <v>0</v>
      </c>
      <c r="T124" s="144"/>
      <c r="U124" s="144"/>
      <c r="V124" s="144">
        <f t="shared" si="41"/>
        <v>5921.4</v>
      </c>
      <c r="W124" s="144">
        <f t="shared" si="41"/>
        <v>6809.61</v>
      </c>
      <c r="X124" s="144">
        <f t="shared" si="41"/>
        <v>52207.01</v>
      </c>
    </row>
    <row r="125" spans="1:24" ht="15.75">
      <c r="A125" s="11"/>
      <c r="B125" s="193"/>
      <c r="C125" s="179"/>
      <c r="D125" s="144"/>
      <c r="E125" s="144"/>
      <c r="F125" s="144"/>
      <c r="G125" s="194"/>
      <c r="H125" s="194"/>
      <c r="I125" s="194"/>
      <c r="J125" s="194"/>
      <c r="K125" s="220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5" ht="18">
      <c r="A126" s="11"/>
      <c r="B126" s="294" t="s">
        <v>230</v>
      </c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</row>
    <row r="127" spans="1:24" ht="15.75">
      <c r="A127" s="11"/>
      <c r="B127" s="193"/>
      <c r="C127" s="220"/>
      <c r="D127" s="220"/>
      <c r="E127" s="220"/>
      <c r="F127" s="220"/>
      <c r="G127" s="194"/>
      <c r="H127" s="194"/>
      <c r="I127" s="194"/>
      <c r="J127" s="194"/>
      <c r="K127" s="220"/>
      <c r="L127" s="24"/>
      <c r="M127" s="24"/>
      <c r="N127" s="24"/>
      <c r="O127" s="24"/>
      <c r="P127" s="24"/>
      <c r="Q127" s="24"/>
      <c r="R127" s="24"/>
      <c r="S127" s="24"/>
      <c r="T127" s="265"/>
      <c r="U127" s="24"/>
      <c r="V127" s="24"/>
      <c r="W127" s="24"/>
      <c r="X127" s="24"/>
    </row>
    <row r="128" spans="1:24" ht="15" customHeight="1">
      <c r="A128" s="283" t="s">
        <v>52</v>
      </c>
      <c r="B128" s="284" t="s">
        <v>0</v>
      </c>
      <c r="C128" s="284" t="s">
        <v>51</v>
      </c>
      <c r="D128" s="284"/>
      <c r="E128" s="284"/>
      <c r="F128" s="284"/>
      <c r="G128" s="284"/>
      <c r="H128" s="284"/>
      <c r="I128" s="284"/>
      <c r="J128" s="284"/>
      <c r="K128" s="284"/>
      <c r="L128" s="284" t="s">
        <v>105</v>
      </c>
      <c r="M128" s="284" t="s">
        <v>71</v>
      </c>
      <c r="N128" s="285" t="s">
        <v>72</v>
      </c>
      <c r="O128" s="286"/>
      <c r="P128" s="286"/>
      <c r="Q128" s="287"/>
      <c r="R128" s="284" t="s">
        <v>74</v>
      </c>
      <c r="S128" s="284"/>
      <c r="T128" s="284"/>
      <c r="U128" s="284"/>
      <c r="V128" s="284"/>
      <c r="W128" s="288" t="s">
        <v>75</v>
      </c>
      <c r="X128" s="284" t="s">
        <v>76</v>
      </c>
    </row>
    <row r="129" spans="1:24" ht="60" customHeight="1">
      <c r="A129" s="283"/>
      <c r="B129" s="284"/>
      <c r="C129" s="157" t="s">
        <v>48</v>
      </c>
      <c r="D129" s="290" t="s">
        <v>49</v>
      </c>
      <c r="E129" s="290"/>
      <c r="F129" s="290"/>
      <c r="G129" s="291" t="s">
        <v>39</v>
      </c>
      <c r="H129" s="291"/>
      <c r="I129" s="291"/>
      <c r="J129" s="291"/>
      <c r="K129" s="157" t="s">
        <v>50</v>
      </c>
      <c r="L129" s="284"/>
      <c r="M129" s="284"/>
      <c r="N129" s="284" t="s">
        <v>157</v>
      </c>
      <c r="O129" s="284"/>
      <c r="P129" s="130" t="s">
        <v>73</v>
      </c>
      <c r="Q129" s="129" t="s">
        <v>195</v>
      </c>
      <c r="R129" s="284" t="s">
        <v>158</v>
      </c>
      <c r="S129" s="284"/>
      <c r="T129" s="263" t="s">
        <v>77</v>
      </c>
      <c r="U129" s="284" t="s">
        <v>159</v>
      </c>
      <c r="V129" s="284"/>
      <c r="W129" s="289"/>
      <c r="X129" s="284"/>
    </row>
    <row r="130" spans="1:24" ht="15">
      <c r="A130" s="133"/>
      <c r="B130" s="163"/>
      <c r="C130" s="164"/>
      <c r="D130" s="164" t="s">
        <v>48</v>
      </c>
      <c r="E130" s="164" t="s">
        <v>196</v>
      </c>
      <c r="F130" s="164" t="s">
        <v>197</v>
      </c>
      <c r="G130" s="164" t="s">
        <v>48</v>
      </c>
      <c r="H130" s="164" t="s">
        <v>196</v>
      </c>
      <c r="I130" s="164" t="s">
        <v>197</v>
      </c>
      <c r="J130" s="165" t="s">
        <v>69</v>
      </c>
      <c r="K130" s="164"/>
      <c r="L130" s="163"/>
      <c r="M130" s="163"/>
      <c r="N130" s="163"/>
      <c r="O130" s="163"/>
      <c r="P130" s="163"/>
      <c r="Q130" s="163"/>
      <c r="R130" s="163"/>
      <c r="S130" s="163"/>
      <c r="T130" s="264"/>
      <c r="U130" s="163"/>
      <c r="V130" s="163"/>
      <c r="W130" s="163"/>
      <c r="X130" s="163"/>
    </row>
    <row r="131" spans="1:24" ht="15.75">
      <c r="A131" s="11"/>
      <c r="B131" s="189" t="s">
        <v>58</v>
      </c>
      <c r="C131" s="63"/>
      <c r="D131" s="63"/>
      <c r="E131" s="63"/>
      <c r="F131" s="63"/>
      <c r="G131" s="64"/>
      <c r="H131" s="64"/>
      <c r="I131" s="64"/>
      <c r="J131" s="64"/>
      <c r="K131" s="65"/>
      <c r="L131" s="24"/>
      <c r="M131" s="24"/>
      <c r="N131" s="24"/>
      <c r="O131" s="24"/>
      <c r="P131" s="24"/>
      <c r="Q131" s="24"/>
      <c r="R131" s="24"/>
      <c r="S131" s="24"/>
      <c r="T131" s="265"/>
      <c r="U131" s="24"/>
      <c r="V131" s="24"/>
      <c r="W131" s="24"/>
      <c r="X131" s="24"/>
    </row>
    <row r="132" spans="1:24" ht="15">
      <c r="A132" s="11"/>
      <c r="B132" s="187" t="s">
        <v>16</v>
      </c>
      <c r="C132" s="178">
        <f>D132+G132+K132</f>
        <v>1</v>
      </c>
      <c r="D132" s="178"/>
      <c r="E132" s="178"/>
      <c r="F132" s="178"/>
      <c r="G132" s="178">
        <f>H132+I132+J132</f>
        <v>1</v>
      </c>
      <c r="H132" s="178">
        <v>1</v>
      </c>
      <c r="I132" s="178"/>
      <c r="J132" s="178"/>
      <c r="K132" s="178"/>
      <c r="L132" s="183">
        <f>L105</f>
        <v>22558</v>
      </c>
      <c r="M132" s="183">
        <f>C132*L132</f>
        <v>22558</v>
      </c>
      <c r="N132" s="183"/>
      <c r="O132" s="183">
        <f>ROUND(M132*N132/100,2)</f>
        <v>0</v>
      </c>
      <c r="P132" s="183"/>
      <c r="Q132" s="183"/>
      <c r="R132" s="183"/>
      <c r="S132" s="183">
        <f>ROUND(M132*R132,2)</f>
        <v>0</v>
      </c>
      <c r="T132" s="202"/>
      <c r="U132" s="183">
        <v>5</v>
      </c>
      <c r="V132" s="186">
        <f>ROUND(M132*U132/100,2)</f>
        <v>1127.9</v>
      </c>
      <c r="W132" s="186">
        <f>ROUND((M132+O132+S132+V132)*0.15,2)</f>
        <v>3552.89</v>
      </c>
      <c r="X132" s="183">
        <f>M132+O132+S132+V132+W132</f>
        <v>27238.79</v>
      </c>
    </row>
    <row r="133" spans="1:24" ht="15">
      <c r="A133" s="11"/>
      <c r="B133" s="187" t="s">
        <v>217</v>
      </c>
      <c r="C133" s="178">
        <f>D133+G133+K133</f>
        <v>1</v>
      </c>
      <c r="D133" s="178"/>
      <c r="E133" s="178"/>
      <c r="F133" s="178"/>
      <c r="G133" s="178">
        <f>H133+I133+J133</f>
        <v>1</v>
      </c>
      <c r="H133" s="178">
        <v>1</v>
      </c>
      <c r="I133" s="178"/>
      <c r="J133" s="178"/>
      <c r="K133" s="178"/>
      <c r="L133" s="183">
        <v>17173</v>
      </c>
      <c r="M133" s="244">
        <f>C133*L133</f>
        <v>17173</v>
      </c>
      <c r="N133" s="183"/>
      <c r="O133" s="183">
        <f>ROUND(M133*N133/100,2)</f>
        <v>0</v>
      </c>
      <c r="P133" s="183"/>
      <c r="Q133" s="183"/>
      <c r="R133" s="183"/>
      <c r="S133" s="183">
        <f>ROUND(M133*R133,2)</f>
        <v>0</v>
      </c>
      <c r="T133" s="202"/>
      <c r="U133" s="183">
        <v>15</v>
      </c>
      <c r="V133" s="186">
        <f>ROUND(M133*U133/100,2)</f>
        <v>2575.95</v>
      </c>
      <c r="W133" s="183">
        <f>ROUND((M133+O133+S133+V133)*0.15,2)</f>
        <v>2962.34</v>
      </c>
      <c r="X133" s="183">
        <f>M133+O133+S133+V133+W133</f>
        <v>22711.29</v>
      </c>
    </row>
    <row r="134" spans="1:24" ht="15.75">
      <c r="A134" s="11"/>
      <c r="B134" s="176" t="s">
        <v>54</v>
      </c>
      <c r="C134" s="32">
        <f aca="true" t="shared" si="42" ref="C134:K134">SUM(C132:C133)</f>
        <v>2</v>
      </c>
      <c r="D134" s="32">
        <f t="shared" si="42"/>
        <v>0</v>
      </c>
      <c r="E134" s="32">
        <f t="shared" si="42"/>
        <v>0</v>
      </c>
      <c r="F134" s="32">
        <f t="shared" si="42"/>
        <v>0</v>
      </c>
      <c r="G134" s="32">
        <f t="shared" si="42"/>
        <v>2</v>
      </c>
      <c r="H134" s="32">
        <f t="shared" si="42"/>
        <v>2</v>
      </c>
      <c r="I134" s="32">
        <f t="shared" si="42"/>
        <v>0</v>
      </c>
      <c r="J134" s="32">
        <f t="shared" si="42"/>
        <v>0</v>
      </c>
      <c r="K134" s="32">
        <f t="shared" si="42"/>
        <v>0</v>
      </c>
      <c r="L134" s="32"/>
      <c r="M134" s="32">
        <f>SUM(M132:M133)</f>
        <v>39731</v>
      </c>
      <c r="N134" s="32"/>
      <c r="O134" s="32">
        <f>SUM(O132:O133)</f>
        <v>0</v>
      </c>
      <c r="P134" s="32">
        <f>SUM(P132:P132)</f>
        <v>0</v>
      </c>
      <c r="Q134" s="32"/>
      <c r="R134" s="32"/>
      <c r="S134" s="32">
        <f>SUM(S132:S133)</f>
        <v>0</v>
      </c>
      <c r="T134" s="266"/>
      <c r="U134" s="32"/>
      <c r="V134" s="32">
        <f>SUM(V132:V133)</f>
        <v>3703.85</v>
      </c>
      <c r="W134" s="32">
        <f>SUM(W132:W133)</f>
        <v>6515.23</v>
      </c>
      <c r="X134" s="32">
        <f>SUM(X132:X133)</f>
        <v>49950.08</v>
      </c>
    </row>
    <row r="135" spans="1:24" ht="15.75">
      <c r="A135" s="11"/>
      <c r="B135" s="193"/>
      <c r="C135" s="179"/>
      <c r="D135" s="144"/>
      <c r="E135" s="144"/>
      <c r="F135" s="144"/>
      <c r="G135" s="194"/>
      <c r="H135" s="194"/>
      <c r="I135" s="194"/>
      <c r="J135" s="194"/>
      <c r="K135" s="220"/>
      <c r="L135" s="24"/>
      <c r="M135" s="24"/>
      <c r="N135" s="24"/>
      <c r="O135" s="24"/>
      <c r="P135" s="24"/>
      <c r="Q135" s="24"/>
      <c r="R135" s="24"/>
      <c r="S135" s="24"/>
      <c r="T135" s="265"/>
      <c r="U135" s="24"/>
      <c r="V135" s="24"/>
      <c r="W135" s="24"/>
      <c r="X135" s="24"/>
    </row>
    <row r="136" spans="1:24" ht="15.75">
      <c r="A136" s="11"/>
      <c r="B136" s="181" t="s">
        <v>58</v>
      </c>
      <c r="C136" s="144">
        <f>C134</f>
        <v>2</v>
      </c>
      <c r="D136" s="144">
        <f aca="true" t="shared" si="43" ref="D136:K136">D134</f>
        <v>0</v>
      </c>
      <c r="E136" s="144">
        <f t="shared" si="43"/>
        <v>0</v>
      </c>
      <c r="F136" s="144">
        <f t="shared" si="43"/>
        <v>0</v>
      </c>
      <c r="G136" s="144">
        <f t="shared" si="43"/>
        <v>2</v>
      </c>
      <c r="H136" s="144">
        <f t="shared" si="43"/>
        <v>2</v>
      </c>
      <c r="I136" s="144">
        <f t="shared" si="43"/>
        <v>0</v>
      </c>
      <c r="J136" s="144">
        <f t="shared" si="43"/>
        <v>0</v>
      </c>
      <c r="K136" s="144">
        <f t="shared" si="43"/>
        <v>0</v>
      </c>
      <c r="L136" s="144"/>
      <c r="M136" s="144">
        <f>M134</f>
        <v>39731</v>
      </c>
      <c r="N136" s="144"/>
      <c r="O136" s="144">
        <f>O134</f>
        <v>0</v>
      </c>
      <c r="P136" s="144">
        <f>P134</f>
        <v>0</v>
      </c>
      <c r="Q136" s="144"/>
      <c r="R136" s="144"/>
      <c r="S136" s="144">
        <f>S134</f>
        <v>0</v>
      </c>
      <c r="T136" s="267"/>
      <c r="U136" s="144"/>
      <c r="V136" s="144">
        <f>V134</f>
        <v>3703.85</v>
      </c>
      <c r="W136" s="144">
        <f>W134</f>
        <v>6515.23</v>
      </c>
      <c r="X136" s="144">
        <f>X134</f>
        <v>49950.08</v>
      </c>
    </row>
    <row r="137" spans="1:24" ht="15.75">
      <c r="A137" s="11"/>
      <c r="B137" s="51" t="s">
        <v>59</v>
      </c>
      <c r="C137" s="144">
        <f>C136</f>
        <v>2</v>
      </c>
      <c r="D137" s="144">
        <f aca="true" t="shared" si="44" ref="D137:K137">D136</f>
        <v>0</v>
      </c>
      <c r="E137" s="144">
        <f t="shared" si="44"/>
        <v>0</v>
      </c>
      <c r="F137" s="144">
        <f t="shared" si="44"/>
        <v>0</v>
      </c>
      <c r="G137" s="144">
        <f t="shared" si="44"/>
        <v>2</v>
      </c>
      <c r="H137" s="144">
        <f t="shared" si="44"/>
        <v>2</v>
      </c>
      <c r="I137" s="144">
        <f t="shared" si="44"/>
        <v>0</v>
      </c>
      <c r="J137" s="144">
        <f t="shared" si="44"/>
        <v>0</v>
      </c>
      <c r="K137" s="144">
        <f t="shared" si="44"/>
        <v>0</v>
      </c>
      <c r="L137" s="144"/>
      <c r="M137" s="144">
        <f>M136</f>
        <v>39731</v>
      </c>
      <c r="N137" s="144"/>
      <c r="O137" s="144">
        <f>O136</f>
        <v>0</v>
      </c>
      <c r="P137" s="144">
        <f>P136</f>
        <v>0</v>
      </c>
      <c r="Q137" s="144"/>
      <c r="R137" s="144"/>
      <c r="S137" s="144">
        <f>S136</f>
        <v>0</v>
      </c>
      <c r="T137" s="267"/>
      <c r="U137" s="144"/>
      <c r="V137" s="144">
        <f>V136</f>
        <v>3703.85</v>
      </c>
      <c r="W137" s="144">
        <f>W136</f>
        <v>6515.23</v>
      </c>
      <c r="X137" s="144">
        <f>X136</f>
        <v>49950.08</v>
      </c>
    </row>
    <row r="138" spans="1:24" ht="15.75">
      <c r="A138" s="11"/>
      <c r="B138" s="193"/>
      <c r="C138" s="179"/>
      <c r="D138" s="144"/>
      <c r="E138" s="144"/>
      <c r="F138" s="144"/>
      <c r="G138" s="194"/>
      <c r="H138" s="194"/>
      <c r="I138" s="194"/>
      <c r="J138" s="194"/>
      <c r="K138" s="220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s="24" customFormat="1" ht="18">
      <c r="B139" s="294" t="s">
        <v>144</v>
      </c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</row>
    <row r="140" spans="2:11" s="24" customFormat="1" ht="15.75">
      <c r="B140" s="60"/>
      <c r="C140" s="60"/>
      <c r="D140" s="60"/>
      <c r="E140" s="60"/>
      <c r="F140" s="60"/>
      <c r="G140" s="60"/>
      <c r="H140" s="60"/>
      <c r="I140" s="60"/>
      <c r="J140" s="60"/>
      <c r="K140" s="60"/>
    </row>
    <row r="141" spans="1:24" s="90" customFormat="1" ht="12.75" customHeight="1">
      <c r="A141" s="283" t="s">
        <v>52</v>
      </c>
      <c r="B141" s="284" t="s">
        <v>0</v>
      </c>
      <c r="C141" s="284" t="s">
        <v>51</v>
      </c>
      <c r="D141" s="284"/>
      <c r="E141" s="284"/>
      <c r="F141" s="284"/>
      <c r="G141" s="284"/>
      <c r="H141" s="284"/>
      <c r="I141" s="284"/>
      <c r="J141" s="284"/>
      <c r="K141" s="284"/>
      <c r="L141" s="284" t="s">
        <v>105</v>
      </c>
      <c r="M141" s="284" t="s">
        <v>71</v>
      </c>
      <c r="N141" s="285" t="s">
        <v>72</v>
      </c>
      <c r="O141" s="286"/>
      <c r="P141" s="286"/>
      <c r="Q141" s="287"/>
      <c r="R141" s="284" t="s">
        <v>74</v>
      </c>
      <c r="S141" s="284"/>
      <c r="T141" s="284"/>
      <c r="U141" s="284"/>
      <c r="V141" s="284"/>
      <c r="W141" s="288" t="s">
        <v>75</v>
      </c>
      <c r="X141" s="284" t="s">
        <v>76</v>
      </c>
    </row>
    <row r="142" spans="1:24" s="90" customFormat="1" ht="81" customHeight="1">
      <c r="A142" s="283"/>
      <c r="B142" s="284"/>
      <c r="C142" s="157" t="s">
        <v>48</v>
      </c>
      <c r="D142" s="290" t="s">
        <v>49</v>
      </c>
      <c r="E142" s="290"/>
      <c r="F142" s="290"/>
      <c r="G142" s="291" t="s">
        <v>39</v>
      </c>
      <c r="H142" s="291"/>
      <c r="I142" s="291"/>
      <c r="J142" s="291"/>
      <c r="K142" s="157" t="s">
        <v>50</v>
      </c>
      <c r="L142" s="284"/>
      <c r="M142" s="284"/>
      <c r="N142" s="284" t="s">
        <v>157</v>
      </c>
      <c r="O142" s="284"/>
      <c r="P142" s="130" t="s">
        <v>73</v>
      </c>
      <c r="Q142" s="129" t="s">
        <v>195</v>
      </c>
      <c r="R142" s="284" t="s">
        <v>158</v>
      </c>
      <c r="S142" s="284"/>
      <c r="T142" s="130" t="s">
        <v>77</v>
      </c>
      <c r="U142" s="284" t="s">
        <v>159</v>
      </c>
      <c r="V142" s="284"/>
      <c r="W142" s="289"/>
      <c r="X142" s="284"/>
    </row>
    <row r="143" spans="1:24" s="132" customFormat="1" ht="15">
      <c r="A143" s="133"/>
      <c r="B143" s="163"/>
      <c r="C143" s="164"/>
      <c r="D143" s="164" t="s">
        <v>48</v>
      </c>
      <c r="E143" s="164" t="s">
        <v>196</v>
      </c>
      <c r="F143" s="164" t="s">
        <v>197</v>
      </c>
      <c r="G143" s="164" t="s">
        <v>48</v>
      </c>
      <c r="H143" s="164" t="s">
        <v>196</v>
      </c>
      <c r="I143" s="164" t="s">
        <v>197</v>
      </c>
      <c r="J143" s="165" t="s">
        <v>69</v>
      </c>
      <c r="K143" s="164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</row>
    <row r="144" spans="1:24" ht="15.75">
      <c r="A144" s="11"/>
      <c r="B144" s="189" t="s">
        <v>58</v>
      </c>
      <c r="C144" s="63"/>
      <c r="D144" s="63"/>
      <c r="E144" s="63"/>
      <c r="F144" s="63"/>
      <c r="G144" s="64"/>
      <c r="H144" s="64"/>
      <c r="I144" s="64"/>
      <c r="J144" s="64"/>
      <c r="K144" s="65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5">
      <c r="A145" s="11"/>
      <c r="B145" s="182" t="s">
        <v>269</v>
      </c>
      <c r="C145" s="178">
        <f aca="true" t="shared" si="45" ref="C145:C157">D145+G145+K145</f>
        <v>1</v>
      </c>
      <c r="D145" s="178"/>
      <c r="E145" s="178"/>
      <c r="F145" s="178"/>
      <c r="G145" s="178">
        <f>H145+I145+J145</f>
        <v>1</v>
      </c>
      <c r="H145" s="178">
        <v>1</v>
      </c>
      <c r="I145" s="178"/>
      <c r="J145" s="178"/>
      <c r="K145" s="178"/>
      <c r="L145" s="183">
        <v>11063</v>
      </c>
      <c r="M145" s="183">
        <f aca="true" t="shared" si="46" ref="M145:M157">C145*L145</f>
        <v>11063</v>
      </c>
      <c r="N145" s="183"/>
      <c r="O145" s="183">
        <f aca="true" t="shared" si="47" ref="O145:O157">ROUND(M145*N145/100,2)</f>
        <v>0</v>
      </c>
      <c r="P145" s="183"/>
      <c r="Q145" s="183"/>
      <c r="R145" s="183"/>
      <c r="S145" s="183">
        <f aca="true" t="shared" si="48" ref="S145:S157">ROUND(M145*R145,2)</f>
        <v>0</v>
      </c>
      <c r="T145" s="183"/>
      <c r="U145" s="183">
        <v>15</v>
      </c>
      <c r="V145" s="183">
        <f>ROUND(M145*U145/100,2)</f>
        <v>1659.45</v>
      </c>
      <c r="W145" s="183">
        <f aca="true" t="shared" si="49" ref="W145:W156">ROUND((M145+O145+S145+V145)*0.15,2)</f>
        <v>1908.37</v>
      </c>
      <c r="X145" s="183">
        <f aca="true" t="shared" si="50" ref="X145:X157">M145+O145+S145+V145+W145</f>
        <v>14630.82</v>
      </c>
    </row>
    <row r="146" spans="1:24" s="271" customFormat="1" ht="15">
      <c r="A146" s="87"/>
      <c r="B146" s="231" t="s">
        <v>252</v>
      </c>
      <c r="C146" s="229">
        <f t="shared" si="45"/>
        <v>7.25</v>
      </c>
      <c r="D146" s="229"/>
      <c r="E146" s="229"/>
      <c r="F146" s="229"/>
      <c r="G146" s="229">
        <f aca="true" t="shared" si="51" ref="G146:G157">H146+I146+J146</f>
        <v>7.25</v>
      </c>
      <c r="H146" s="229">
        <f>3.25+4</f>
        <v>7.25</v>
      </c>
      <c r="I146" s="229"/>
      <c r="J146" s="229"/>
      <c r="K146" s="229"/>
      <c r="L146" s="202">
        <v>10533</v>
      </c>
      <c r="M146" s="202">
        <f t="shared" si="46"/>
        <v>76364.25</v>
      </c>
      <c r="N146" s="202"/>
      <c r="O146" s="202">
        <f t="shared" si="47"/>
        <v>0</v>
      </c>
      <c r="P146" s="202"/>
      <c r="Q146" s="202"/>
      <c r="R146" s="202"/>
      <c r="S146" s="202">
        <f t="shared" si="48"/>
        <v>0</v>
      </c>
      <c r="T146" s="202"/>
      <c r="U146" s="202">
        <v>10</v>
      </c>
      <c r="V146" s="202">
        <f aca="true" t="shared" si="52" ref="V146:V157">ROUND(M146*U146/100,2)</f>
        <v>7636.43</v>
      </c>
      <c r="W146" s="269">
        <f t="shared" si="49"/>
        <v>12600.1</v>
      </c>
      <c r="X146" s="202">
        <f t="shared" si="50"/>
        <v>96600.78</v>
      </c>
    </row>
    <row r="147" spans="1:24" s="271" customFormat="1" ht="15">
      <c r="A147" s="87"/>
      <c r="B147" s="231" t="s">
        <v>253</v>
      </c>
      <c r="C147" s="229">
        <f t="shared" si="45"/>
        <v>9.25</v>
      </c>
      <c r="D147" s="229"/>
      <c r="E147" s="229"/>
      <c r="F147" s="229"/>
      <c r="G147" s="229">
        <f t="shared" si="51"/>
        <v>9.25</v>
      </c>
      <c r="H147" s="229">
        <f>5.25+4</f>
        <v>9.25</v>
      </c>
      <c r="I147" s="229"/>
      <c r="J147" s="229"/>
      <c r="K147" s="229"/>
      <c r="L147" s="202">
        <f>L146</f>
        <v>10533</v>
      </c>
      <c r="M147" s="202">
        <f t="shared" si="46"/>
        <v>97430.25</v>
      </c>
      <c r="N147" s="202"/>
      <c r="O147" s="202">
        <f t="shared" si="47"/>
        <v>0</v>
      </c>
      <c r="P147" s="202"/>
      <c r="Q147" s="202"/>
      <c r="R147" s="202"/>
      <c r="S147" s="202">
        <f t="shared" si="48"/>
        <v>0</v>
      </c>
      <c r="T147" s="202"/>
      <c r="U147" s="202">
        <v>15</v>
      </c>
      <c r="V147" s="202">
        <f t="shared" si="52"/>
        <v>14614.54</v>
      </c>
      <c r="W147" s="202">
        <f t="shared" si="49"/>
        <v>16806.72</v>
      </c>
      <c r="X147" s="202">
        <f t="shared" si="50"/>
        <v>128851.51000000001</v>
      </c>
    </row>
    <row r="148" spans="1:24" ht="15">
      <c r="A148" s="11"/>
      <c r="B148" s="182" t="s">
        <v>270</v>
      </c>
      <c r="C148" s="178">
        <f t="shared" si="45"/>
        <v>3</v>
      </c>
      <c r="D148" s="178"/>
      <c r="E148" s="178"/>
      <c r="F148" s="178"/>
      <c r="G148" s="178">
        <f t="shared" si="51"/>
        <v>3</v>
      </c>
      <c r="H148" s="178">
        <v>3</v>
      </c>
      <c r="I148" s="178"/>
      <c r="J148" s="178"/>
      <c r="K148" s="178"/>
      <c r="L148" s="183">
        <f>L147</f>
        <v>10533</v>
      </c>
      <c r="M148" s="183">
        <f t="shared" si="46"/>
        <v>31599</v>
      </c>
      <c r="N148" s="183"/>
      <c r="O148" s="183">
        <f t="shared" si="47"/>
        <v>0</v>
      </c>
      <c r="P148" s="183"/>
      <c r="Q148" s="183"/>
      <c r="R148" s="183"/>
      <c r="S148" s="183">
        <f t="shared" si="48"/>
        <v>0</v>
      </c>
      <c r="T148" s="183"/>
      <c r="U148" s="183">
        <v>15</v>
      </c>
      <c r="V148" s="183">
        <f>ROUND(M148*U148/100,2)</f>
        <v>4739.85</v>
      </c>
      <c r="W148" s="183">
        <f t="shared" si="49"/>
        <v>5450.83</v>
      </c>
      <c r="X148" s="183">
        <f t="shared" si="50"/>
        <v>41789.68</v>
      </c>
    </row>
    <row r="149" spans="1:24" ht="15">
      <c r="A149" s="11"/>
      <c r="B149" s="182" t="s">
        <v>324</v>
      </c>
      <c r="C149" s="178">
        <f>D149+G149+K149</f>
        <v>1</v>
      </c>
      <c r="D149" s="178"/>
      <c r="E149" s="178"/>
      <c r="F149" s="178"/>
      <c r="G149" s="178">
        <f t="shared" si="51"/>
        <v>1</v>
      </c>
      <c r="H149" s="178">
        <v>1</v>
      </c>
      <c r="I149" s="178"/>
      <c r="J149" s="178"/>
      <c r="K149" s="178"/>
      <c r="L149" s="183">
        <f>L148</f>
        <v>10533</v>
      </c>
      <c r="M149" s="183">
        <f t="shared" si="46"/>
        <v>10533</v>
      </c>
      <c r="N149" s="183"/>
      <c r="O149" s="183">
        <f>ROUND(M149*N149/100,2)</f>
        <v>0</v>
      </c>
      <c r="P149" s="183"/>
      <c r="Q149" s="183"/>
      <c r="R149" s="183"/>
      <c r="S149" s="183">
        <f t="shared" si="48"/>
        <v>0</v>
      </c>
      <c r="T149" s="183"/>
      <c r="U149" s="183">
        <v>15</v>
      </c>
      <c r="V149" s="183">
        <f t="shared" si="52"/>
        <v>1579.95</v>
      </c>
      <c r="W149" s="183">
        <f t="shared" si="49"/>
        <v>1816.94</v>
      </c>
      <c r="X149" s="183">
        <f t="shared" si="50"/>
        <v>13929.890000000001</v>
      </c>
    </row>
    <row r="150" spans="1:24" ht="15">
      <c r="A150" s="11"/>
      <c r="B150" s="182" t="s">
        <v>271</v>
      </c>
      <c r="C150" s="178">
        <f>D150+G150+K150</f>
        <v>2</v>
      </c>
      <c r="D150" s="178"/>
      <c r="E150" s="178"/>
      <c r="F150" s="178"/>
      <c r="G150" s="178">
        <f t="shared" si="51"/>
        <v>2</v>
      </c>
      <c r="H150" s="178">
        <v>2</v>
      </c>
      <c r="I150" s="178"/>
      <c r="J150" s="178"/>
      <c r="K150" s="178"/>
      <c r="L150" s="183">
        <f>L151</f>
        <v>10533</v>
      </c>
      <c r="M150" s="183">
        <f t="shared" si="46"/>
        <v>21066</v>
      </c>
      <c r="N150" s="183">
        <v>4</v>
      </c>
      <c r="O150" s="183">
        <f>ROUND(M150*N150/100,2)</f>
        <v>842.64</v>
      </c>
      <c r="P150" s="183"/>
      <c r="Q150" s="183"/>
      <c r="R150" s="183"/>
      <c r="S150" s="183">
        <f t="shared" si="48"/>
        <v>0</v>
      </c>
      <c r="T150" s="183"/>
      <c r="U150" s="183"/>
      <c r="V150" s="183">
        <f t="shared" si="52"/>
        <v>0</v>
      </c>
      <c r="W150" s="186">
        <f t="shared" si="49"/>
        <v>3286.3</v>
      </c>
      <c r="X150" s="183">
        <f t="shared" si="50"/>
        <v>25194.94</v>
      </c>
    </row>
    <row r="151" spans="1:24" ht="15">
      <c r="A151" s="11"/>
      <c r="B151" s="182" t="s">
        <v>272</v>
      </c>
      <c r="C151" s="178">
        <f>D151+G151+K151</f>
        <v>1</v>
      </c>
      <c r="D151" s="178"/>
      <c r="E151" s="178"/>
      <c r="F151" s="178"/>
      <c r="G151" s="178">
        <f t="shared" si="51"/>
        <v>1</v>
      </c>
      <c r="H151" s="178">
        <v>1</v>
      </c>
      <c r="I151" s="178"/>
      <c r="J151" s="178"/>
      <c r="K151" s="178"/>
      <c r="L151" s="183">
        <f>L148</f>
        <v>10533</v>
      </c>
      <c r="M151" s="183">
        <f t="shared" si="46"/>
        <v>10533</v>
      </c>
      <c r="N151" s="183"/>
      <c r="O151" s="183">
        <f>ROUND(M151*N151/100,2)</f>
        <v>0</v>
      </c>
      <c r="P151" s="183"/>
      <c r="Q151" s="183"/>
      <c r="R151" s="183"/>
      <c r="S151" s="183">
        <f t="shared" si="48"/>
        <v>0</v>
      </c>
      <c r="T151" s="183"/>
      <c r="U151" s="183">
        <v>15</v>
      </c>
      <c r="V151" s="183">
        <f t="shared" si="52"/>
        <v>1579.95</v>
      </c>
      <c r="W151" s="183">
        <f t="shared" si="49"/>
        <v>1816.94</v>
      </c>
      <c r="X151" s="183">
        <f t="shared" si="50"/>
        <v>13929.890000000001</v>
      </c>
    </row>
    <row r="152" spans="1:24" ht="15">
      <c r="A152" s="11"/>
      <c r="B152" s="182" t="s">
        <v>322</v>
      </c>
      <c r="C152" s="178">
        <f t="shared" si="45"/>
        <v>6</v>
      </c>
      <c r="D152" s="178"/>
      <c r="E152" s="178"/>
      <c r="F152" s="178"/>
      <c r="G152" s="178">
        <f t="shared" si="51"/>
        <v>6</v>
      </c>
      <c r="H152" s="178">
        <v>6</v>
      </c>
      <c r="I152" s="178"/>
      <c r="J152" s="178"/>
      <c r="K152" s="178"/>
      <c r="L152" s="183">
        <f>L147</f>
        <v>10533</v>
      </c>
      <c r="M152" s="183">
        <f t="shared" si="46"/>
        <v>63198</v>
      </c>
      <c r="N152" s="183"/>
      <c r="O152" s="183">
        <f t="shared" si="47"/>
        <v>0</v>
      </c>
      <c r="P152" s="183"/>
      <c r="Q152" s="183"/>
      <c r="R152" s="183"/>
      <c r="S152" s="183">
        <f t="shared" si="48"/>
        <v>0</v>
      </c>
      <c r="T152" s="183"/>
      <c r="U152" s="183">
        <v>15</v>
      </c>
      <c r="V152" s="186">
        <f t="shared" si="52"/>
        <v>9479.7</v>
      </c>
      <c r="W152" s="183">
        <f t="shared" si="49"/>
        <v>10901.66</v>
      </c>
      <c r="X152" s="183">
        <f t="shared" si="50"/>
        <v>83579.36</v>
      </c>
    </row>
    <row r="153" spans="1:24" ht="15">
      <c r="A153" s="11"/>
      <c r="B153" s="182" t="s">
        <v>273</v>
      </c>
      <c r="C153" s="178">
        <f t="shared" si="45"/>
        <v>2.25</v>
      </c>
      <c r="D153" s="178"/>
      <c r="E153" s="178"/>
      <c r="F153" s="178"/>
      <c r="G153" s="178">
        <f t="shared" si="51"/>
        <v>2.25</v>
      </c>
      <c r="H153" s="178">
        <v>2.25</v>
      </c>
      <c r="I153" s="178"/>
      <c r="J153" s="178"/>
      <c r="K153" s="178"/>
      <c r="L153" s="183">
        <f>L152</f>
        <v>10533</v>
      </c>
      <c r="M153" s="183">
        <f t="shared" si="46"/>
        <v>23699.25</v>
      </c>
      <c r="N153" s="183"/>
      <c r="O153" s="183">
        <f t="shared" si="47"/>
        <v>0</v>
      </c>
      <c r="P153" s="183"/>
      <c r="Q153" s="183"/>
      <c r="R153" s="183"/>
      <c r="S153" s="183">
        <f t="shared" si="48"/>
        <v>0</v>
      </c>
      <c r="T153" s="183"/>
      <c r="U153" s="183">
        <v>15</v>
      </c>
      <c r="V153" s="183">
        <f t="shared" si="52"/>
        <v>3554.89</v>
      </c>
      <c r="W153" s="183">
        <f t="shared" si="49"/>
        <v>4088.12</v>
      </c>
      <c r="X153" s="183">
        <f t="shared" si="50"/>
        <v>31342.26</v>
      </c>
    </row>
    <row r="154" spans="1:24" ht="30">
      <c r="A154" s="11"/>
      <c r="B154" s="187" t="s">
        <v>323</v>
      </c>
      <c r="C154" s="178">
        <f>D154+G154+K154</f>
        <v>3.5</v>
      </c>
      <c r="D154" s="178"/>
      <c r="E154" s="178"/>
      <c r="F154" s="178"/>
      <c r="G154" s="178">
        <f t="shared" si="51"/>
        <v>3.5</v>
      </c>
      <c r="H154" s="178">
        <f>0.5+3</f>
        <v>3.5</v>
      </c>
      <c r="I154" s="178"/>
      <c r="J154" s="178"/>
      <c r="K154" s="178"/>
      <c r="L154" s="183">
        <f>L153</f>
        <v>10533</v>
      </c>
      <c r="M154" s="186">
        <f t="shared" si="46"/>
        <v>36865.5</v>
      </c>
      <c r="N154" s="183"/>
      <c r="O154" s="183">
        <f>ROUND(M154*N154/100,2)</f>
        <v>0</v>
      </c>
      <c r="P154" s="183"/>
      <c r="Q154" s="183"/>
      <c r="R154" s="183"/>
      <c r="S154" s="183">
        <f t="shared" si="48"/>
        <v>0</v>
      </c>
      <c r="T154" s="183"/>
      <c r="U154" s="183">
        <v>15</v>
      </c>
      <c r="V154" s="183">
        <f t="shared" si="52"/>
        <v>5529.83</v>
      </c>
      <c r="W154" s="186">
        <f>ROUND((M154+O154+S154+V154)*0.15,2)</f>
        <v>6359.3</v>
      </c>
      <c r="X154" s="183">
        <f t="shared" si="50"/>
        <v>48754.630000000005</v>
      </c>
    </row>
    <row r="155" spans="1:24" ht="15">
      <c r="A155" s="11"/>
      <c r="B155" s="182" t="s">
        <v>274</v>
      </c>
      <c r="C155" s="178">
        <f t="shared" si="45"/>
        <v>0.5</v>
      </c>
      <c r="D155" s="178"/>
      <c r="E155" s="178"/>
      <c r="F155" s="178"/>
      <c r="G155" s="178">
        <f t="shared" si="51"/>
        <v>0.5</v>
      </c>
      <c r="H155" s="178">
        <v>0.5</v>
      </c>
      <c r="I155" s="178"/>
      <c r="J155" s="178"/>
      <c r="K155" s="178"/>
      <c r="L155" s="183">
        <f>L153</f>
        <v>10533</v>
      </c>
      <c r="M155" s="186">
        <f t="shared" si="46"/>
        <v>5266.5</v>
      </c>
      <c r="N155" s="183"/>
      <c r="O155" s="183">
        <f t="shared" si="47"/>
        <v>0</v>
      </c>
      <c r="P155" s="183"/>
      <c r="Q155" s="183"/>
      <c r="R155" s="183"/>
      <c r="S155" s="183">
        <f t="shared" si="48"/>
        <v>0</v>
      </c>
      <c r="T155" s="183"/>
      <c r="U155" s="183">
        <v>10</v>
      </c>
      <c r="V155" s="183">
        <f t="shared" si="52"/>
        <v>526.65</v>
      </c>
      <c r="W155" s="183">
        <f t="shared" si="49"/>
        <v>868.97</v>
      </c>
      <c r="X155" s="183">
        <f t="shared" si="50"/>
        <v>6662.12</v>
      </c>
    </row>
    <row r="156" spans="1:24" s="10" customFormat="1" ht="45">
      <c r="A156" s="12"/>
      <c r="B156" s="187" t="s">
        <v>326</v>
      </c>
      <c r="C156" s="178">
        <f>D156+G156+K156</f>
        <v>1</v>
      </c>
      <c r="D156" s="200"/>
      <c r="E156" s="200"/>
      <c r="F156" s="200"/>
      <c r="G156" s="178">
        <f>H156+I156+J156</f>
        <v>1</v>
      </c>
      <c r="H156" s="200">
        <v>1</v>
      </c>
      <c r="I156" s="178"/>
      <c r="J156" s="200"/>
      <c r="K156" s="200"/>
      <c r="L156" s="187">
        <v>11849</v>
      </c>
      <c r="M156" s="187">
        <f>C156*L156</f>
        <v>11849</v>
      </c>
      <c r="N156" s="187">
        <v>4</v>
      </c>
      <c r="O156" s="187">
        <f>ROUND(M156*N156/100,2)</f>
        <v>473.96</v>
      </c>
      <c r="P156" s="187"/>
      <c r="Q156" s="187"/>
      <c r="R156" s="187"/>
      <c r="S156" s="187">
        <f t="shared" si="48"/>
        <v>0</v>
      </c>
      <c r="T156" s="187"/>
      <c r="U156" s="183">
        <v>5</v>
      </c>
      <c r="V156" s="187">
        <f t="shared" si="52"/>
        <v>592.45</v>
      </c>
      <c r="W156" s="187">
        <f t="shared" si="49"/>
        <v>1937.31</v>
      </c>
      <c r="X156" s="187">
        <f>M156+O156+S156+V156+W156</f>
        <v>14852.72</v>
      </c>
    </row>
    <row r="157" spans="1:24" s="10" customFormat="1" ht="30">
      <c r="A157" s="12"/>
      <c r="B157" s="187" t="s">
        <v>325</v>
      </c>
      <c r="C157" s="178">
        <f t="shared" si="45"/>
        <v>0.5</v>
      </c>
      <c r="D157" s="200"/>
      <c r="E157" s="200"/>
      <c r="F157" s="200"/>
      <c r="G157" s="178">
        <f t="shared" si="51"/>
        <v>0.5</v>
      </c>
      <c r="H157" s="200">
        <v>0.5</v>
      </c>
      <c r="I157" s="178"/>
      <c r="J157" s="200"/>
      <c r="K157" s="200"/>
      <c r="L157" s="187">
        <v>12509</v>
      </c>
      <c r="M157" s="200">
        <f t="shared" si="46"/>
        <v>6254.5</v>
      </c>
      <c r="N157" s="187"/>
      <c r="O157" s="187">
        <f t="shared" si="47"/>
        <v>0</v>
      </c>
      <c r="P157" s="187"/>
      <c r="Q157" s="187"/>
      <c r="R157" s="187"/>
      <c r="S157" s="187">
        <f t="shared" si="48"/>
        <v>0</v>
      </c>
      <c r="T157" s="187"/>
      <c r="U157" s="183">
        <v>15</v>
      </c>
      <c r="V157" s="187">
        <f t="shared" si="52"/>
        <v>938.18</v>
      </c>
      <c r="W157" s="200">
        <f>ROUND((M157+O157+S157+V157)*0.15,2)</f>
        <v>1078.9</v>
      </c>
      <c r="X157" s="187">
        <f t="shared" si="50"/>
        <v>8271.58</v>
      </c>
    </row>
    <row r="158" spans="1:24" s="10" customFormat="1" ht="30">
      <c r="A158" s="12"/>
      <c r="B158" s="187" t="s">
        <v>206</v>
      </c>
      <c r="C158" s="178">
        <f>D158+G158+K158</f>
        <v>1</v>
      </c>
      <c r="D158" s="200"/>
      <c r="E158" s="200"/>
      <c r="F158" s="200"/>
      <c r="G158" s="178">
        <f>H158+I158+J158</f>
        <v>1</v>
      </c>
      <c r="H158" s="200">
        <v>1</v>
      </c>
      <c r="I158" s="178"/>
      <c r="J158" s="200"/>
      <c r="K158" s="200"/>
      <c r="L158" s="187">
        <f>L155</f>
        <v>10533</v>
      </c>
      <c r="M158" s="187">
        <f>L158*C158</f>
        <v>10533</v>
      </c>
      <c r="N158" s="187"/>
      <c r="O158" s="187">
        <f>ROUND(M158*N158/100,2)</f>
        <v>0</v>
      </c>
      <c r="P158" s="187"/>
      <c r="Q158" s="187"/>
      <c r="R158" s="187"/>
      <c r="S158" s="187">
        <f>ROUND(M158*R158,2)</f>
        <v>0</v>
      </c>
      <c r="T158" s="187"/>
      <c r="U158" s="183">
        <v>15</v>
      </c>
      <c r="V158" s="187">
        <f>ROUND(M158*U158/100,2)</f>
        <v>1579.95</v>
      </c>
      <c r="W158" s="187">
        <f>ROUND((M158+O158+S158+V158)*0.15,2)</f>
        <v>1816.94</v>
      </c>
      <c r="X158" s="187">
        <f>M158+O158+S158+V158+W158</f>
        <v>13929.890000000001</v>
      </c>
    </row>
    <row r="159" spans="2:24" s="7" customFormat="1" ht="15.75">
      <c r="B159" s="176" t="s">
        <v>54</v>
      </c>
      <c r="C159" s="32">
        <f>SUM(C145:C158)</f>
        <v>39.25</v>
      </c>
      <c r="D159" s="32">
        <f>SUM(D145:D157)</f>
        <v>0</v>
      </c>
      <c r="E159" s="32">
        <f>SUM(E145:E157)</f>
        <v>0</v>
      </c>
      <c r="F159" s="32">
        <f>SUM(F145:F157)</f>
        <v>0</v>
      </c>
      <c r="G159" s="32">
        <f>SUM(G145:G158)</f>
        <v>39.25</v>
      </c>
      <c r="H159" s="32">
        <f>SUM(H145:H158)</f>
        <v>39.25</v>
      </c>
      <c r="I159" s="32">
        <f>SUM(I145:I157)</f>
        <v>0</v>
      </c>
      <c r="J159" s="32">
        <f>SUM(J145:J157)</f>
        <v>0</v>
      </c>
      <c r="K159" s="32">
        <f>SUM(K145:K157)</f>
        <v>0</v>
      </c>
      <c r="L159" s="32"/>
      <c r="M159" s="32">
        <f>SUM(M145:M158)</f>
        <v>416254.25</v>
      </c>
      <c r="N159" s="32"/>
      <c r="O159" s="32">
        <f>SUM(O145:O158)</f>
        <v>1316.6</v>
      </c>
      <c r="P159" s="32">
        <f>SUM(P145:P157)</f>
        <v>0</v>
      </c>
      <c r="Q159" s="32"/>
      <c r="R159" s="32"/>
      <c r="S159" s="32">
        <f>SUM(S145:S158)</f>
        <v>0</v>
      </c>
      <c r="T159" s="32"/>
      <c r="U159" s="32"/>
      <c r="V159" s="32">
        <f>SUM(V145:V158)</f>
        <v>54011.82000000001</v>
      </c>
      <c r="W159" s="32">
        <f>SUM(W145:W158)</f>
        <v>70737.40000000001</v>
      </c>
      <c r="X159" s="32">
        <f>SUM(X145:X158)</f>
        <v>542320.0700000001</v>
      </c>
    </row>
    <row r="160" spans="2:24" s="14" customFormat="1" ht="15.75">
      <c r="B160" s="51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</row>
    <row r="161" spans="2:24" s="142" customFormat="1" ht="15.75">
      <c r="B161" s="181" t="s">
        <v>58</v>
      </c>
      <c r="C161" s="144">
        <f>C159</f>
        <v>39.25</v>
      </c>
      <c r="D161" s="144">
        <f aca="true" t="shared" si="53" ref="D161:K161">D159</f>
        <v>0</v>
      </c>
      <c r="E161" s="144">
        <f t="shared" si="53"/>
        <v>0</v>
      </c>
      <c r="F161" s="144">
        <f t="shared" si="53"/>
        <v>0</v>
      </c>
      <c r="G161" s="144">
        <f t="shared" si="53"/>
        <v>39.25</v>
      </c>
      <c r="H161" s="144">
        <f t="shared" si="53"/>
        <v>39.25</v>
      </c>
      <c r="I161" s="144">
        <f t="shared" si="53"/>
        <v>0</v>
      </c>
      <c r="J161" s="144">
        <f t="shared" si="53"/>
        <v>0</v>
      </c>
      <c r="K161" s="144">
        <f t="shared" si="53"/>
        <v>0</v>
      </c>
      <c r="L161" s="144"/>
      <c r="M161" s="144">
        <f aca="true" t="shared" si="54" ref="M161:X161">M159</f>
        <v>416254.25</v>
      </c>
      <c r="N161" s="144"/>
      <c r="O161" s="144">
        <f t="shared" si="54"/>
        <v>1316.6</v>
      </c>
      <c r="P161" s="144">
        <f t="shared" si="54"/>
        <v>0</v>
      </c>
      <c r="Q161" s="144"/>
      <c r="R161" s="144"/>
      <c r="S161" s="144">
        <f t="shared" si="54"/>
        <v>0</v>
      </c>
      <c r="T161" s="144"/>
      <c r="U161" s="144"/>
      <c r="V161" s="144">
        <f t="shared" si="54"/>
        <v>54011.82000000001</v>
      </c>
      <c r="W161" s="144">
        <f t="shared" si="54"/>
        <v>70737.40000000001</v>
      </c>
      <c r="X161" s="144">
        <f t="shared" si="54"/>
        <v>542320.0700000001</v>
      </c>
    </row>
    <row r="162" spans="2:24" s="142" customFormat="1" ht="15.75">
      <c r="B162" s="51" t="s">
        <v>59</v>
      </c>
      <c r="C162" s="144">
        <f>C161</f>
        <v>39.25</v>
      </c>
      <c r="D162" s="144">
        <f aca="true" t="shared" si="55" ref="D162:K162">D161</f>
        <v>0</v>
      </c>
      <c r="E162" s="144">
        <f t="shared" si="55"/>
        <v>0</v>
      </c>
      <c r="F162" s="144">
        <f t="shared" si="55"/>
        <v>0</v>
      </c>
      <c r="G162" s="144">
        <f t="shared" si="55"/>
        <v>39.25</v>
      </c>
      <c r="H162" s="144">
        <f t="shared" si="55"/>
        <v>39.25</v>
      </c>
      <c r="I162" s="144">
        <f t="shared" si="55"/>
        <v>0</v>
      </c>
      <c r="J162" s="144">
        <f t="shared" si="55"/>
        <v>0</v>
      </c>
      <c r="K162" s="144">
        <f t="shared" si="55"/>
        <v>0</v>
      </c>
      <c r="L162" s="144"/>
      <c r="M162" s="144">
        <f aca="true" t="shared" si="56" ref="M162:X162">M161</f>
        <v>416254.25</v>
      </c>
      <c r="N162" s="144"/>
      <c r="O162" s="144">
        <f t="shared" si="56"/>
        <v>1316.6</v>
      </c>
      <c r="P162" s="144">
        <f t="shared" si="56"/>
        <v>0</v>
      </c>
      <c r="Q162" s="144"/>
      <c r="R162" s="144"/>
      <c r="S162" s="144">
        <f t="shared" si="56"/>
        <v>0</v>
      </c>
      <c r="T162" s="144"/>
      <c r="U162" s="144"/>
      <c r="V162" s="144">
        <f t="shared" si="56"/>
        <v>54011.82000000001</v>
      </c>
      <c r="W162" s="144">
        <f t="shared" si="56"/>
        <v>70737.40000000001</v>
      </c>
      <c r="X162" s="144">
        <f t="shared" si="56"/>
        <v>542320.0700000001</v>
      </c>
    </row>
    <row r="163" spans="1:24" ht="15.75">
      <c r="A163" s="11"/>
      <c r="B163" s="193"/>
      <c r="C163" s="179"/>
      <c r="D163" s="144"/>
      <c r="E163" s="144"/>
      <c r="F163" s="144"/>
      <c r="G163" s="194"/>
      <c r="H163" s="194"/>
      <c r="I163" s="194"/>
      <c r="J163" s="194"/>
      <c r="K163" s="220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s="24" customFormat="1" ht="18">
      <c r="B164" s="294" t="s">
        <v>145</v>
      </c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  <c r="X164" s="294"/>
    </row>
    <row r="165" spans="2:11" s="24" customFormat="1" ht="15.75"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1:24" s="90" customFormat="1" ht="12.75" customHeight="1">
      <c r="A166" s="283" t="s">
        <v>52</v>
      </c>
      <c r="B166" s="284" t="s">
        <v>0</v>
      </c>
      <c r="C166" s="284" t="s">
        <v>51</v>
      </c>
      <c r="D166" s="284"/>
      <c r="E166" s="284"/>
      <c r="F166" s="284"/>
      <c r="G166" s="284"/>
      <c r="H166" s="284"/>
      <c r="I166" s="284"/>
      <c r="J166" s="284"/>
      <c r="K166" s="284"/>
      <c r="L166" s="284" t="s">
        <v>105</v>
      </c>
      <c r="M166" s="284" t="s">
        <v>71</v>
      </c>
      <c r="N166" s="285" t="s">
        <v>72</v>
      </c>
      <c r="O166" s="286"/>
      <c r="P166" s="286"/>
      <c r="Q166" s="287"/>
      <c r="R166" s="284" t="s">
        <v>74</v>
      </c>
      <c r="S166" s="284"/>
      <c r="T166" s="284"/>
      <c r="U166" s="284"/>
      <c r="V166" s="284"/>
      <c r="W166" s="288" t="s">
        <v>75</v>
      </c>
      <c r="X166" s="284" t="s">
        <v>76</v>
      </c>
    </row>
    <row r="167" spans="1:24" s="90" customFormat="1" ht="81" customHeight="1">
      <c r="A167" s="283"/>
      <c r="B167" s="284"/>
      <c r="C167" s="157" t="s">
        <v>48</v>
      </c>
      <c r="D167" s="290" t="s">
        <v>49</v>
      </c>
      <c r="E167" s="290"/>
      <c r="F167" s="290"/>
      <c r="G167" s="291" t="s">
        <v>39</v>
      </c>
      <c r="H167" s="291"/>
      <c r="I167" s="291"/>
      <c r="J167" s="291"/>
      <c r="K167" s="157" t="s">
        <v>50</v>
      </c>
      <c r="L167" s="284"/>
      <c r="M167" s="284"/>
      <c r="N167" s="284" t="s">
        <v>157</v>
      </c>
      <c r="O167" s="284"/>
      <c r="P167" s="130" t="s">
        <v>73</v>
      </c>
      <c r="Q167" s="129" t="s">
        <v>195</v>
      </c>
      <c r="R167" s="284" t="s">
        <v>158</v>
      </c>
      <c r="S167" s="284"/>
      <c r="T167" s="130" t="s">
        <v>77</v>
      </c>
      <c r="U167" s="284" t="s">
        <v>159</v>
      </c>
      <c r="V167" s="284"/>
      <c r="W167" s="289"/>
      <c r="X167" s="284"/>
    </row>
    <row r="168" spans="1:24" s="132" customFormat="1" ht="15">
      <c r="A168" s="133"/>
      <c r="B168" s="163"/>
      <c r="C168" s="164"/>
      <c r="D168" s="164" t="s">
        <v>48</v>
      </c>
      <c r="E168" s="164" t="s">
        <v>196</v>
      </c>
      <c r="F168" s="164" t="s">
        <v>197</v>
      </c>
      <c r="G168" s="164" t="s">
        <v>48</v>
      </c>
      <c r="H168" s="164" t="s">
        <v>196</v>
      </c>
      <c r="I168" s="164" t="s">
        <v>197</v>
      </c>
      <c r="J168" s="165" t="s">
        <v>69</v>
      </c>
      <c r="K168" s="164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</row>
    <row r="169" spans="1:24" ht="15.75">
      <c r="A169" s="11"/>
      <c r="B169" s="189" t="s">
        <v>58</v>
      </c>
      <c r="C169" s="63"/>
      <c r="D169" s="63"/>
      <c r="E169" s="63"/>
      <c r="F169" s="63"/>
      <c r="G169" s="64"/>
      <c r="H169" s="64"/>
      <c r="I169" s="64"/>
      <c r="J169" s="64"/>
      <c r="K169" s="65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5">
      <c r="A170" s="11"/>
      <c r="B170" s="182" t="s">
        <v>275</v>
      </c>
      <c r="C170" s="178">
        <f>D170+G170+K170</f>
        <v>4</v>
      </c>
      <c r="D170" s="178"/>
      <c r="E170" s="178"/>
      <c r="F170" s="178"/>
      <c r="G170" s="178">
        <v>4</v>
      </c>
      <c r="H170" s="178">
        <f>G170</f>
        <v>4</v>
      </c>
      <c r="I170" s="178"/>
      <c r="J170" s="178"/>
      <c r="K170" s="178"/>
      <c r="L170" s="183">
        <v>11849</v>
      </c>
      <c r="M170" s="244">
        <f>C170*L170</f>
        <v>47396</v>
      </c>
      <c r="N170" s="183">
        <v>12</v>
      </c>
      <c r="O170" s="183">
        <f>ROUND(M170*N170/100,2)</f>
        <v>5687.52</v>
      </c>
      <c r="P170" s="183"/>
      <c r="Q170" s="183"/>
      <c r="R170" s="183"/>
      <c r="S170" s="183">
        <f>ROUND(M170*R170,2)</f>
        <v>0</v>
      </c>
      <c r="T170" s="183"/>
      <c r="U170" s="183">
        <v>15</v>
      </c>
      <c r="V170" s="186">
        <f>ROUND(M170*U170/100,2)</f>
        <v>7109.4</v>
      </c>
      <c r="W170" s="183">
        <f>ROUND((M170+O170+S170+V170)*0.15,2)</f>
        <v>9028.94</v>
      </c>
      <c r="X170" s="183">
        <f>M170+O170+S170+V170+W170</f>
        <v>69221.86</v>
      </c>
    </row>
    <row r="171" spans="1:24" ht="15">
      <c r="A171" s="11"/>
      <c r="B171" s="182" t="s">
        <v>276</v>
      </c>
      <c r="C171" s="178">
        <f>D171+G171+K171</f>
        <v>4.5</v>
      </c>
      <c r="D171" s="178"/>
      <c r="E171" s="178"/>
      <c r="F171" s="178"/>
      <c r="G171" s="178">
        <f>H171</f>
        <v>4.5</v>
      </c>
      <c r="H171" s="178">
        <v>4.5</v>
      </c>
      <c r="I171" s="178"/>
      <c r="J171" s="178"/>
      <c r="K171" s="178"/>
      <c r="L171" s="183">
        <v>10533</v>
      </c>
      <c r="M171" s="183">
        <f>C171*L171</f>
        <v>47398.5</v>
      </c>
      <c r="N171" s="183">
        <v>4</v>
      </c>
      <c r="O171" s="183">
        <f>ROUND(M171*N171/100,2)</f>
        <v>1895.94</v>
      </c>
      <c r="P171" s="183"/>
      <c r="Q171" s="183"/>
      <c r="R171" s="183"/>
      <c r="S171" s="183">
        <f>ROUND(M171*R171,2)</f>
        <v>0</v>
      </c>
      <c r="T171" s="183"/>
      <c r="U171" s="183">
        <v>15</v>
      </c>
      <c r="V171" s="183">
        <f>ROUND(M171*U171/100,2)</f>
        <v>7109.78</v>
      </c>
      <c r="W171" s="183">
        <f>ROUND((M171+O171+S171+V171)*0.15,2)</f>
        <v>8460.63</v>
      </c>
      <c r="X171" s="183">
        <f>M171+O171+S171+V171+W171</f>
        <v>64864.85</v>
      </c>
    </row>
    <row r="172" spans="1:24" ht="15">
      <c r="A172" s="11"/>
      <c r="B172" s="182" t="s">
        <v>271</v>
      </c>
      <c r="C172" s="178">
        <f>D172+G172+K172</f>
        <v>1</v>
      </c>
      <c r="D172" s="178"/>
      <c r="E172" s="178"/>
      <c r="F172" s="178"/>
      <c r="G172" s="178">
        <v>1</v>
      </c>
      <c r="H172" s="178">
        <v>1</v>
      </c>
      <c r="I172" s="178"/>
      <c r="J172" s="178"/>
      <c r="K172" s="178"/>
      <c r="L172" s="183">
        <v>10533</v>
      </c>
      <c r="M172" s="244">
        <f>C172*L172</f>
        <v>10533</v>
      </c>
      <c r="N172" s="183"/>
      <c r="O172" s="183">
        <f>ROUND(M172*N172/100,2)</f>
        <v>0</v>
      </c>
      <c r="P172" s="183"/>
      <c r="Q172" s="183"/>
      <c r="R172" s="183"/>
      <c r="S172" s="183"/>
      <c r="T172" s="183"/>
      <c r="U172" s="183"/>
      <c r="V172" s="183">
        <f>ROUND(M172*U172/100,2)</f>
        <v>0</v>
      </c>
      <c r="W172" s="183">
        <f>ROUND((M172+O172+S172+V172)*0.15,2)</f>
        <v>1579.95</v>
      </c>
      <c r="X172" s="183">
        <f>M172+O172+S172+V172+W172</f>
        <v>12112.95</v>
      </c>
    </row>
    <row r="173" spans="2:24" s="7" customFormat="1" ht="15.75">
      <c r="B173" s="176" t="s">
        <v>54</v>
      </c>
      <c r="C173" s="32">
        <f>SUM(C170:C172)</f>
        <v>9.5</v>
      </c>
      <c r="D173" s="32">
        <f aca="true" t="shared" si="57" ref="D173:W173">SUM(D170:D172)</f>
        <v>0</v>
      </c>
      <c r="E173" s="32">
        <f t="shared" si="57"/>
        <v>0</v>
      </c>
      <c r="F173" s="32">
        <f t="shared" si="57"/>
        <v>0</v>
      </c>
      <c r="G173" s="32">
        <f t="shared" si="57"/>
        <v>9.5</v>
      </c>
      <c r="H173" s="32">
        <f t="shared" si="57"/>
        <v>9.5</v>
      </c>
      <c r="I173" s="32">
        <f t="shared" si="57"/>
        <v>0</v>
      </c>
      <c r="J173" s="32">
        <f t="shared" si="57"/>
        <v>0</v>
      </c>
      <c r="K173" s="32">
        <f t="shared" si="57"/>
        <v>0</v>
      </c>
      <c r="L173" s="32">
        <f t="shared" si="57"/>
        <v>32915</v>
      </c>
      <c r="M173" s="32">
        <f t="shared" si="57"/>
        <v>105327.5</v>
      </c>
      <c r="N173" s="32"/>
      <c r="O173" s="32">
        <f t="shared" si="57"/>
        <v>7583.460000000001</v>
      </c>
      <c r="P173" s="32">
        <f t="shared" si="57"/>
        <v>0</v>
      </c>
      <c r="Q173" s="32"/>
      <c r="R173" s="32"/>
      <c r="S173" s="32">
        <f t="shared" si="57"/>
        <v>0</v>
      </c>
      <c r="T173" s="32"/>
      <c r="U173" s="32"/>
      <c r="V173" s="32">
        <f t="shared" si="57"/>
        <v>14219.18</v>
      </c>
      <c r="W173" s="32">
        <f t="shared" si="57"/>
        <v>19069.52</v>
      </c>
      <c r="X173" s="32">
        <f>SUM(X170:X172)</f>
        <v>146199.66</v>
      </c>
    </row>
    <row r="174" spans="2:24" s="14" customFormat="1" ht="15.75">
      <c r="B174" s="51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</row>
    <row r="175" spans="2:24" s="142" customFormat="1" ht="15.75">
      <c r="B175" s="181" t="s">
        <v>58</v>
      </c>
      <c r="C175" s="144">
        <f>C173</f>
        <v>9.5</v>
      </c>
      <c r="D175" s="144">
        <f aca="true" t="shared" si="58" ref="D175:K175">D173</f>
        <v>0</v>
      </c>
      <c r="E175" s="144">
        <f t="shared" si="58"/>
        <v>0</v>
      </c>
      <c r="F175" s="144">
        <f t="shared" si="58"/>
        <v>0</v>
      </c>
      <c r="G175" s="144">
        <f t="shared" si="58"/>
        <v>9.5</v>
      </c>
      <c r="H175" s="144">
        <f t="shared" si="58"/>
        <v>9.5</v>
      </c>
      <c r="I175" s="144">
        <f t="shared" si="58"/>
        <v>0</v>
      </c>
      <c r="J175" s="144">
        <f t="shared" si="58"/>
        <v>0</v>
      </c>
      <c r="K175" s="144">
        <f t="shared" si="58"/>
        <v>0</v>
      </c>
      <c r="L175" s="144"/>
      <c r="M175" s="144">
        <f aca="true" t="shared" si="59" ref="M175:X175">M173</f>
        <v>105327.5</v>
      </c>
      <c r="N175" s="144"/>
      <c r="O175" s="144">
        <f t="shared" si="59"/>
        <v>7583.460000000001</v>
      </c>
      <c r="P175" s="144">
        <f t="shared" si="59"/>
        <v>0</v>
      </c>
      <c r="Q175" s="144"/>
      <c r="R175" s="144"/>
      <c r="S175" s="144">
        <f t="shared" si="59"/>
        <v>0</v>
      </c>
      <c r="T175" s="144"/>
      <c r="U175" s="144"/>
      <c r="V175" s="144">
        <f t="shared" si="59"/>
        <v>14219.18</v>
      </c>
      <c r="W175" s="144">
        <f t="shared" si="59"/>
        <v>19069.52</v>
      </c>
      <c r="X175" s="144">
        <f t="shared" si="59"/>
        <v>146199.66</v>
      </c>
    </row>
    <row r="176" spans="2:24" s="142" customFormat="1" ht="15.75">
      <c r="B176" s="51" t="s">
        <v>59</v>
      </c>
      <c r="C176" s="144">
        <f>C175</f>
        <v>9.5</v>
      </c>
      <c r="D176" s="144">
        <f aca="true" t="shared" si="60" ref="D176:K176">D175</f>
        <v>0</v>
      </c>
      <c r="E176" s="144">
        <f t="shared" si="60"/>
        <v>0</v>
      </c>
      <c r="F176" s="144">
        <f t="shared" si="60"/>
        <v>0</v>
      </c>
      <c r="G176" s="144">
        <f t="shared" si="60"/>
        <v>9.5</v>
      </c>
      <c r="H176" s="144">
        <f t="shared" si="60"/>
        <v>9.5</v>
      </c>
      <c r="I176" s="144">
        <f t="shared" si="60"/>
        <v>0</v>
      </c>
      <c r="J176" s="144">
        <f t="shared" si="60"/>
        <v>0</v>
      </c>
      <c r="K176" s="144">
        <f t="shared" si="60"/>
        <v>0</v>
      </c>
      <c r="L176" s="144"/>
      <c r="M176" s="144">
        <f aca="true" t="shared" si="61" ref="M176:X176">M175</f>
        <v>105327.5</v>
      </c>
      <c r="N176" s="144"/>
      <c r="O176" s="144">
        <f t="shared" si="61"/>
        <v>7583.460000000001</v>
      </c>
      <c r="P176" s="144">
        <f t="shared" si="61"/>
        <v>0</v>
      </c>
      <c r="Q176" s="144"/>
      <c r="R176" s="144"/>
      <c r="S176" s="144">
        <f t="shared" si="61"/>
        <v>0</v>
      </c>
      <c r="T176" s="144"/>
      <c r="U176" s="144"/>
      <c r="V176" s="144">
        <f t="shared" si="61"/>
        <v>14219.18</v>
      </c>
      <c r="W176" s="144">
        <f t="shared" si="61"/>
        <v>19069.52</v>
      </c>
      <c r="X176" s="144">
        <f t="shared" si="61"/>
        <v>146199.66</v>
      </c>
    </row>
    <row r="177" spans="1:24" ht="15.75">
      <c r="A177" s="11"/>
      <c r="B177" s="193"/>
      <c r="C177" s="179"/>
      <c r="D177" s="144"/>
      <c r="E177" s="144"/>
      <c r="F177" s="144"/>
      <c r="G177" s="194"/>
      <c r="H177" s="194"/>
      <c r="I177" s="194"/>
      <c r="J177" s="194"/>
      <c r="K177" s="19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2:24" s="24" customFormat="1" ht="18">
      <c r="B178" s="294" t="s">
        <v>146</v>
      </c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</row>
    <row r="179" spans="2:11" s="24" customFormat="1" ht="15.75">
      <c r="B179" s="60"/>
      <c r="C179" s="60"/>
      <c r="D179" s="63"/>
      <c r="E179" s="63"/>
      <c r="F179" s="63"/>
      <c r="G179" s="64"/>
      <c r="H179" s="64"/>
      <c r="I179" s="64"/>
      <c r="J179" s="64"/>
      <c r="K179" s="65"/>
    </row>
    <row r="180" spans="1:24" s="90" customFormat="1" ht="12.75" customHeight="1">
      <c r="A180" s="283" t="s">
        <v>52</v>
      </c>
      <c r="B180" s="284" t="s">
        <v>0</v>
      </c>
      <c r="C180" s="284" t="s">
        <v>51</v>
      </c>
      <c r="D180" s="284"/>
      <c r="E180" s="284"/>
      <c r="F180" s="284"/>
      <c r="G180" s="284"/>
      <c r="H180" s="284"/>
      <c r="I180" s="284"/>
      <c r="J180" s="284"/>
      <c r="K180" s="284"/>
      <c r="L180" s="284" t="s">
        <v>105</v>
      </c>
      <c r="M180" s="284" t="s">
        <v>71</v>
      </c>
      <c r="N180" s="285" t="s">
        <v>72</v>
      </c>
      <c r="O180" s="286"/>
      <c r="P180" s="286"/>
      <c r="Q180" s="287"/>
      <c r="R180" s="284" t="s">
        <v>74</v>
      </c>
      <c r="S180" s="284"/>
      <c r="T180" s="284"/>
      <c r="U180" s="284"/>
      <c r="V180" s="284"/>
      <c r="W180" s="288" t="s">
        <v>75</v>
      </c>
      <c r="X180" s="284" t="s">
        <v>76</v>
      </c>
    </row>
    <row r="181" spans="1:24" s="90" customFormat="1" ht="81" customHeight="1">
      <c r="A181" s="283"/>
      <c r="B181" s="284"/>
      <c r="C181" s="157" t="s">
        <v>48</v>
      </c>
      <c r="D181" s="290" t="s">
        <v>49</v>
      </c>
      <c r="E181" s="290"/>
      <c r="F181" s="290"/>
      <c r="G181" s="291" t="s">
        <v>39</v>
      </c>
      <c r="H181" s="291"/>
      <c r="I181" s="291"/>
      <c r="J181" s="291"/>
      <c r="K181" s="157" t="s">
        <v>50</v>
      </c>
      <c r="L181" s="284"/>
      <c r="M181" s="284"/>
      <c r="N181" s="284" t="s">
        <v>157</v>
      </c>
      <c r="O181" s="284"/>
      <c r="P181" s="130" t="s">
        <v>73</v>
      </c>
      <c r="Q181" s="129" t="s">
        <v>195</v>
      </c>
      <c r="R181" s="284" t="s">
        <v>158</v>
      </c>
      <c r="S181" s="284"/>
      <c r="T181" s="130" t="s">
        <v>77</v>
      </c>
      <c r="U181" s="284" t="s">
        <v>159</v>
      </c>
      <c r="V181" s="284"/>
      <c r="W181" s="289"/>
      <c r="X181" s="284"/>
    </row>
    <row r="182" spans="1:24" s="132" customFormat="1" ht="15">
      <c r="A182" s="133"/>
      <c r="B182" s="163"/>
      <c r="C182" s="164"/>
      <c r="D182" s="164" t="s">
        <v>48</v>
      </c>
      <c r="E182" s="164" t="s">
        <v>196</v>
      </c>
      <c r="F182" s="164" t="s">
        <v>197</v>
      </c>
      <c r="G182" s="164" t="s">
        <v>48</v>
      </c>
      <c r="H182" s="164" t="s">
        <v>196</v>
      </c>
      <c r="I182" s="164" t="s">
        <v>197</v>
      </c>
      <c r="J182" s="165" t="s">
        <v>69</v>
      </c>
      <c r="K182" s="164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</row>
    <row r="183" spans="1:24" ht="15.75">
      <c r="A183" s="11"/>
      <c r="B183" s="189" t="s">
        <v>58</v>
      </c>
      <c r="C183" s="71"/>
      <c r="D183" s="63"/>
      <c r="E183" s="63"/>
      <c r="F183" s="63"/>
      <c r="G183" s="64"/>
      <c r="H183" s="64"/>
      <c r="I183" s="64"/>
      <c r="J183" s="64"/>
      <c r="K183" s="65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5">
      <c r="A184" s="11"/>
      <c r="B184" s="182" t="s">
        <v>45</v>
      </c>
      <c r="C184" s="178">
        <f aca="true" t="shared" si="62" ref="C184:C196">D184+G184+K184</f>
        <v>1</v>
      </c>
      <c r="D184" s="178"/>
      <c r="E184" s="178"/>
      <c r="F184" s="178"/>
      <c r="G184" s="178">
        <f>H184+I184+J184</f>
        <v>1</v>
      </c>
      <c r="H184" s="178">
        <v>1</v>
      </c>
      <c r="I184" s="178"/>
      <c r="J184" s="178"/>
      <c r="K184" s="178"/>
      <c r="L184" s="183">
        <v>11849</v>
      </c>
      <c r="M184" s="183">
        <f aca="true" t="shared" si="63" ref="M184:M196">C184*L184</f>
        <v>11849</v>
      </c>
      <c r="N184" s="183"/>
      <c r="O184" s="183">
        <f aca="true" t="shared" si="64" ref="O184:O196">ROUND(M184*N184/100,2)</f>
        <v>0</v>
      </c>
      <c r="P184" s="183"/>
      <c r="Q184" s="183"/>
      <c r="R184" s="183"/>
      <c r="S184" s="183">
        <f aca="true" t="shared" si="65" ref="S184:S196">ROUND(M184*R184,2)</f>
        <v>0</v>
      </c>
      <c r="T184" s="183"/>
      <c r="U184" s="183">
        <v>15</v>
      </c>
      <c r="V184" s="183">
        <f>ROUND(M184*U184/100,2)</f>
        <v>1777.35</v>
      </c>
      <c r="W184" s="183">
        <f aca="true" t="shared" si="66" ref="W184:W192">ROUND((M184+O184+S184+V184)*0.15,2)</f>
        <v>2043.95</v>
      </c>
      <c r="X184" s="186">
        <f aca="true" t="shared" si="67" ref="X184:X192">M184+O184+S184+V184+W184</f>
        <v>15670.300000000001</v>
      </c>
    </row>
    <row r="185" spans="1:24" s="22" customFormat="1" ht="30">
      <c r="A185" s="13"/>
      <c r="B185" s="216" t="s">
        <v>89</v>
      </c>
      <c r="C185" s="178">
        <f t="shared" si="62"/>
        <v>1</v>
      </c>
      <c r="D185" s="217"/>
      <c r="E185" s="217"/>
      <c r="F185" s="217"/>
      <c r="G185" s="178">
        <f aca="true" t="shared" si="68" ref="G185:G196">H185+I185+J185</f>
        <v>1</v>
      </c>
      <c r="H185" s="200">
        <v>1</v>
      </c>
      <c r="I185" s="178"/>
      <c r="J185" s="217"/>
      <c r="K185" s="217"/>
      <c r="L185" s="187">
        <v>13166</v>
      </c>
      <c r="M185" s="187">
        <f t="shared" si="63"/>
        <v>13166</v>
      </c>
      <c r="N185" s="216"/>
      <c r="O185" s="187">
        <f t="shared" si="64"/>
        <v>0</v>
      </c>
      <c r="P185" s="187"/>
      <c r="Q185" s="187"/>
      <c r="R185" s="187"/>
      <c r="S185" s="187">
        <f t="shared" si="65"/>
        <v>0</v>
      </c>
      <c r="T185" s="187"/>
      <c r="U185" s="182">
        <v>15</v>
      </c>
      <c r="V185" s="200">
        <f aca="true" t="shared" si="69" ref="V185:V191">ROUND(M185*U185/100,2)</f>
        <v>1974.9</v>
      </c>
      <c r="W185" s="187">
        <f t="shared" si="66"/>
        <v>2271.14</v>
      </c>
      <c r="X185" s="187">
        <f t="shared" si="67"/>
        <v>17412.04</v>
      </c>
    </row>
    <row r="186" spans="1:24" ht="15">
      <c r="A186" s="11"/>
      <c r="B186" s="182" t="s">
        <v>15</v>
      </c>
      <c r="C186" s="178">
        <f t="shared" si="62"/>
        <v>1</v>
      </c>
      <c r="D186" s="178"/>
      <c r="E186" s="178"/>
      <c r="F186" s="178"/>
      <c r="G186" s="178">
        <f t="shared" si="68"/>
        <v>1</v>
      </c>
      <c r="H186" s="178">
        <v>1</v>
      </c>
      <c r="I186" s="178"/>
      <c r="J186" s="178"/>
      <c r="K186" s="178"/>
      <c r="L186" s="183">
        <f>L184</f>
        <v>11849</v>
      </c>
      <c r="M186" s="183">
        <f t="shared" si="63"/>
        <v>11849</v>
      </c>
      <c r="N186" s="183"/>
      <c r="O186" s="183">
        <f t="shared" si="64"/>
        <v>0</v>
      </c>
      <c r="P186" s="183"/>
      <c r="Q186" s="183"/>
      <c r="R186" s="183"/>
      <c r="S186" s="183">
        <f t="shared" si="65"/>
        <v>0</v>
      </c>
      <c r="T186" s="183"/>
      <c r="U186" s="183"/>
      <c r="V186" s="183">
        <f t="shared" si="69"/>
        <v>0</v>
      </c>
      <c r="W186" s="183">
        <f t="shared" si="66"/>
        <v>1777.35</v>
      </c>
      <c r="X186" s="183">
        <f t="shared" si="67"/>
        <v>13626.35</v>
      </c>
    </row>
    <row r="187" spans="1:24" ht="15">
      <c r="A187" s="11"/>
      <c r="B187" s="187" t="s">
        <v>90</v>
      </c>
      <c r="C187" s="178">
        <f t="shared" si="62"/>
        <v>1</v>
      </c>
      <c r="D187" s="178"/>
      <c r="E187" s="178"/>
      <c r="F187" s="178"/>
      <c r="G187" s="178">
        <f t="shared" si="68"/>
        <v>1</v>
      </c>
      <c r="H187" s="178">
        <v>1</v>
      </c>
      <c r="I187" s="178"/>
      <c r="J187" s="178"/>
      <c r="K187" s="178"/>
      <c r="L187" s="183">
        <v>17963</v>
      </c>
      <c r="M187" s="183">
        <f t="shared" si="63"/>
        <v>17963</v>
      </c>
      <c r="N187" s="183"/>
      <c r="O187" s="183">
        <f t="shared" si="64"/>
        <v>0</v>
      </c>
      <c r="P187" s="183"/>
      <c r="Q187" s="183"/>
      <c r="R187" s="183"/>
      <c r="S187" s="183">
        <f t="shared" si="65"/>
        <v>0</v>
      </c>
      <c r="T187" s="183"/>
      <c r="U187" s="183">
        <v>15</v>
      </c>
      <c r="V187" s="183">
        <f t="shared" si="69"/>
        <v>2694.45</v>
      </c>
      <c r="W187" s="183">
        <f t="shared" si="66"/>
        <v>3098.62</v>
      </c>
      <c r="X187" s="183">
        <f t="shared" si="67"/>
        <v>23756.07</v>
      </c>
    </row>
    <row r="188" spans="1:24" ht="30" hidden="1">
      <c r="A188" s="11"/>
      <c r="B188" s="187" t="s">
        <v>134</v>
      </c>
      <c r="C188" s="178">
        <f>D188+G188+K188</f>
        <v>0</v>
      </c>
      <c r="D188" s="178"/>
      <c r="E188" s="178"/>
      <c r="F188" s="178"/>
      <c r="G188" s="178">
        <f>H188+I188+J188</f>
        <v>0</v>
      </c>
      <c r="H188" s="178">
        <v>0</v>
      </c>
      <c r="I188" s="178"/>
      <c r="J188" s="178"/>
      <c r="K188" s="178"/>
      <c r="L188" s="183">
        <v>15333</v>
      </c>
      <c r="M188" s="183">
        <f t="shared" si="63"/>
        <v>0</v>
      </c>
      <c r="N188" s="183"/>
      <c r="O188" s="183">
        <f>ROUND(M188*N188/100,2)</f>
        <v>0</v>
      </c>
      <c r="P188" s="183"/>
      <c r="Q188" s="183"/>
      <c r="R188" s="183"/>
      <c r="S188" s="183">
        <f t="shared" si="65"/>
        <v>0</v>
      </c>
      <c r="T188" s="183"/>
      <c r="U188" s="183"/>
      <c r="V188" s="183">
        <f t="shared" si="69"/>
        <v>0</v>
      </c>
      <c r="W188" s="183">
        <f t="shared" si="66"/>
        <v>0</v>
      </c>
      <c r="X188" s="183">
        <f t="shared" si="67"/>
        <v>0</v>
      </c>
    </row>
    <row r="189" spans="1:24" ht="15">
      <c r="A189" s="11"/>
      <c r="B189" s="187" t="s">
        <v>88</v>
      </c>
      <c r="C189" s="178">
        <f t="shared" si="62"/>
        <v>0.5</v>
      </c>
      <c r="D189" s="178"/>
      <c r="E189" s="178"/>
      <c r="F189" s="178"/>
      <c r="G189" s="178">
        <f t="shared" si="68"/>
        <v>0.5</v>
      </c>
      <c r="H189" s="178">
        <v>0.5</v>
      </c>
      <c r="I189" s="178"/>
      <c r="J189" s="178"/>
      <c r="K189" s="178"/>
      <c r="L189" s="183">
        <v>22558</v>
      </c>
      <c r="M189" s="183">
        <f t="shared" si="63"/>
        <v>11279</v>
      </c>
      <c r="N189" s="183"/>
      <c r="O189" s="183">
        <f t="shared" si="64"/>
        <v>0</v>
      </c>
      <c r="P189" s="183"/>
      <c r="Q189" s="183"/>
      <c r="R189" s="183"/>
      <c r="S189" s="183">
        <f t="shared" si="65"/>
        <v>0</v>
      </c>
      <c r="T189" s="183"/>
      <c r="U189" s="183">
        <v>15</v>
      </c>
      <c r="V189" s="183">
        <f t="shared" si="69"/>
        <v>1691.85</v>
      </c>
      <c r="W189" s="183">
        <f t="shared" si="66"/>
        <v>1945.63</v>
      </c>
      <c r="X189" s="183">
        <f>M189+O189+S189+V189+W189</f>
        <v>14916.48</v>
      </c>
    </row>
    <row r="190" spans="1:24" ht="30">
      <c r="A190" s="11"/>
      <c r="B190" s="187" t="s">
        <v>228</v>
      </c>
      <c r="C190" s="178">
        <f>D190+G190+K190</f>
        <v>1</v>
      </c>
      <c r="D190" s="178"/>
      <c r="E190" s="178"/>
      <c r="F190" s="178"/>
      <c r="G190" s="178">
        <f>H190+I190+J190</f>
        <v>1</v>
      </c>
      <c r="H190" s="178">
        <v>1</v>
      </c>
      <c r="I190" s="178"/>
      <c r="J190" s="178"/>
      <c r="K190" s="178"/>
      <c r="L190" s="183">
        <v>17173</v>
      </c>
      <c r="M190" s="183">
        <f t="shared" si="63"/>
        <v>17173</v>
      </c>
      <c r="N190" s="183"/>
      <c r="O190" s="183">
        <f>ROUND(M190*N190/100,2)</f>
        <v>0</v>
      </c>
      <c r="P190" s="183"/>
      <c r="Q190" s="183"/>
      <c r="R190" s="183"/>
      <c r="S190" s="183">
        <f t="shared" si="65"/>
        <v>0</v>
      </c>
      <c r="T190" s="183"/>
      <c r="U190" s="183"/>
      <c r="V190" s="183">
        <f t="shared" si="69"/>
        <v>0</v>
      </c>
      <c r="W190" s="183">
        <f t="shared" si="66"/>
        <v>2575.95</v>
      </c>
      <c r="X190" s="183">
        <f t="shared" si="67"/>
        <v>19748.95</v>
      </c>
    </row>
    <row r="191" spans="1:24" ht="15">
      <c r="A191" s="11"/>
      <c r="B191" s="187" t="s">
        <v>121</v>
      </c>
      <c r="C191" s="178">
        <f t="shared" si="62"/>
        <v>1</v>
      </c>
      <c r="D191" s="178"/>
      <c r="E191" s="178"/>
      <c r="F191" s="178"/>
      <c r="G191" s="178">
        <f t="shared" si="68"/>
        <v>1</v>
      </c>
      <c r="H191" s="178">
        <v>1</v>
      </c>
      <c r="I191" s="178"/>
      <c r="J191" s="178"/>
      <c r="K191" s="178"/>
      <c r="L191" s="183">
        <f>L190</f>
        <v>17173</v>
      </c>
      <c r="M191" s="183">
        <f t="shared" si="63"/>
        <v>17173</v>
      </c>
      <c r="N191" s="183"/>
      <c r="O191" s="183">
        <f t="shared" si="64"/>
        <v>0</v>
      </c>
      <c r="P191" s="183"/>
      <c r="Q191" s="183"/>
      <c r="R191" s="183"/>
      <c r="S191" s="183">
        <f t="shared" si="65"/>
        <v>0</v>
      </c>
      <c r="T191" s="183"/>
      <c r="U191" s="183">
        <v>15</v>
      </c>
      <c r="V191" s="183">
        <f t="shared" si="69"/>
        <v>2575.95</v>
      </c>
      <c r="W191" s="183">
        <f t="shared" si="66"/>
        <v>2962.34</v>
      </c>
      <c r="X191" s="183">
        <f t="shared" si="67"/>
        <v>22711.29</v>
      </c>
    </row>
    <row r="192" spans="1:24" ht="15">
      <c r="A192" s="11"/>
      <c r="B192" s="187" t="s">
        <v>125</v>
      </c>
      <c r="C192" s="178">
        <f>D192+G192+K192</f>
        <v>1</v>
      </c>
      <c r="D192" s="178"/>
      <c r="E192" s="178"/>
      <c r="F192" s="178"/>
      <c r="G192" s="178">
        <f>H192+I192+J192</f>
        <v>1</v>
      </c>
      <c r="H192" s="178">
        <v>1</v>
      </c>
      <c r="I192" s="178"/>
      <c r="J192" s="178"/>
      <c r="K192" s="178"/>
      <c r="L192" s="183">
        <f>L191</f>
        <v>17173</v>
      </c>
      <c r="M192" s="183">
        <f t="shared" si="63"/>
        <v>17173</v>
      </c>
      <c r="N192" s="183"/>
      <c r="O192" s="183">
        <f>ROUND(M192*N192/100,2)</f>
        <v>0</v>
      </c>
      <c r="P192" s="183"/>
      <c r="Q192" s="183"/>
      <c r="R192" s="183"/>
      <c r="S192" s="183">
        <f t="shared" si="65"/>
        <v>0</v>
      </c>
      <c r="T192" s="183"/>
      <c r="U192" s="183">
        <v>10</v>
      </c>
      <c r="V192" s="186">
        <f>ROUND(M192*U192/100,2)</f>
        <v>1717.3</v>
      </c>
      <c r="W192" s="183">
        <f t="shared" si="66"/>
        <v>2833.55</v>
      </c>
      <c r="X192" s="183">
        <f t="shared" si="67"/>
        <v>21723.85</v>
      </c>
    </row>
    <row r="193" spans="1:24" ht="15" hidden="1">
      <c r="A193" s="11"/>
      <c r="B193" s="187" t="s">
        <v>122</v>
      </c>
      <c r="C193" s="178">
        <f t="shared" si="62"/>
        <v>0</v>
      </c>
      <c r="D193" s="178"/>
      <c r="E193" s="178"/>
      <c r="F193" s="178"/>
      <c r="G193" s="178">
        <f t="shared" si="68"/>
        <v>0</v>
      </c>
      <c r="H193" s="178">
        <v>0</v>
      </c>
      <c r="I193" s="178"/>
      <c r="J193" s="178"/>
      <c r="K193" s="178"/>
      <c r="L193" s="183">
        <v>12433</v>
      </c>
      <c r="M193" s="183">
        <f t="shared" si="63"/>
        <v>0</v>
      </c>
      <c r="N193" s="183"/>
      <c r="O193" s="183">
        <f t="shared" si="64"/>
        <v>0</v>
      </c>
      <c r="P193" s="183"/>
      <c r="Q193" s="183"/>
      <c r="R193" s="183"/>
      <c r="S193" s="183">
        <f t="shared" si="65"/>
        <v>0</v>
      </c>
      <c r="T193" s="183"/>
      <c r="U193" s="183"/>
      <c r="V193" s="183"/>
      <c r="W193" s="183"/>
      <c r="X193" s="183"/>
    </row>
    <row r="194" spans="1:24" ht="15" hidden="1">
      <c r="A194" s="11"/>
      <c r="B194" s="187" t="s">
        <v>217</v>
      </c>
      <c r="C194" s="178">
        <f t="shared" si="62"/>
        <v>0</v>
      </c>
      <c r="D194" s="178"/>
      <c r="E194" s="178"/>
      <c r="F194" s="178"/>
      <c r="G194" s="178">
        <f t="shared" si="68"/>
        <v>0</v>
      </c>
      <c r="H194" s="178">
        <v>0</v>
      </c>
      <c r="I194" s="178"/>
      <c r="J194" s="178"/>
      <c r="K194" s="178"/>
      <c r="L194" s="183">
        <f>L191</f>
        <v>17173</v>
      </c>
      <c r="M194" s="183">
        <f t="shared" si="63"/>
        <v>0</v>
      </c>
      <c r="N194" s="183"/>
      <c r="O194" s="183">
        <f t="shared" si="64"/>
        <v>0</v>
      </c>
      <c r="P194" s="183"/>
      <c r="Q194" s="183"/>
      <c r="R194" s="183"/>
      <c r="S194" s="183">
        <f t="shared" si="65"/>
        <v>0</v>
      </c>
      <c r="T194" s="183"/>
      <c r="U194" s="183"/>
      <c r="V194" s="183">
        <f>ROUND(M194*U194/100,2)</f>
        <v>0</v>
      </c>
      <c r="W194" s="183">
        <f>ROUND((M194+O194+S194+V194)*0.15,2)</f>
        <v>0</v>
      </c>
      <c r="X194" s="183">
        <f>M194+O194+S194+V194+W194</f>
        <v>0</v>
      </c>
    </row>
    <row r="195" spans="1:24" ht="15">
      <c r="A195" s="11"/>
      <c r="B195" s="187" t="s">
        <v>227</v>
      </c>
      <c r="C195" s="178">
        <f>D195+G195+K195</f>
        <v>1</v>
      </c>
      <c r="D195" s="178"/>
      <c r="E195" s="178"/>
      <c r="F195" s="178"/>
      <c r="G195" s="178">
        <f>H195+I195+J195</f>
        <v>1</v>
      </c>
      <c r="H195" s="178">
        <v>1</v>
      </c>
      <c r="I195" s="178"/>
      <c r="J195" s="178"/>
      <c r="K195" s="178"/>
      <c r="L195" s="183">
        <f>L192</f>
        <v>17173</v>
      </c>
      <c r="M195" s="183">
        <f>C195*L195</f>
        <v>17173</v>
      </c>
      <c r="N195" s="183"/>
      <c r="O195" s="183">
        <f>ROUND(M195*N195/100,2)</f>
        <v>0</v>
      </c>
      <c r="P195" s="183"/>
      <c r="Q195" s="183"/>
      <c r="R195" s="183"/>
      <c r="S195" s="183">
        <f>ROUND(M195*R195,2)</f>
        <v>0</v>
      </c>
      <c r="T195" s="183"/>
      <c r="U195" s="183">
        <v>15</v>
      </c>
      <c r="V195" s="183">
        <f>ROUND(M195*U195/100,2)</f>
        <v>2575.95</v>
      </c>
      <c r="W195" s="183">
        <f>ROUND((M195+O195+S195+V195)*0.15,2)</f>
        <v>2962.34</v>
      </c>
      <c r="X195" s="183">
        <f>M195+O195+S195+V195+W195</f>
        <v>22711.29</v>
      </c>
    </row>
    <row r="196" spans="1:24" ht="15" hidden="1">
      <c r="A196" s="11"/>
      <c r="B196" s="187" t="s">
        <v>16</v>
      </c>
      <c r="C196" s="178">
        <f t="shared" si="62"/>
        <v>0</v>
      </c>
      <c r="D196" s="178"/>
      <c r="E196" s="178"/>
      <c r="F196" s="178"/>
      <c r="G196" s="178">
        <f t="shared" si="68"/>
        <v>0</v>
      </c>
      <c r="H196" s="178">
        <v>0</v>
      </c>
      <c r="I196" s="178"/>
      <c r="J196" s="178"/>
      <c r="K196" s="178"/>
      <c r="L196" s="183">
        <f>L190</f>
        <v>17173</v>
      </c>
      <c r="M196" s="183">
        <f t="shared" si="63"/>
        <v>0</v>
      </c>
      <c r="N196" s="183"/>
      <c r="O196" s="183">
        <f t="shared" si="64"/>
        <v>0</v>
      </c>
      <c r="P196" s="183"/>
      <c r="Q196" s="183"/>
      <c r="R196" s="183"/>
      <c r="S196" s="183">
        <f t="shared" si="65"/>
        <v>0</v>
      </c>
      <c r="T196" s="183"/>
      <c r="U196" s="183">
        <v>15</v>
      </c>
      <c r="V196" s="183">
        <f>ROUND(M196*U196/100,2)</f>
        <v>0</v>
      </c>
      <c r="W196" s="183">
        <f>ROUND((M196+O196+S196+V196)*0.15,2)</f>
        <v>0</v>
      </c>
      <c r="X196" s="183">
        <f>M196+O196+S196+V196+W196</f>
        <v>0</v>
      </c>
    </row>
    <row r="197" spans="2:24" s="7" customFormat="1" ht="15.75">
      <c r="B197" s="221" t="s">
        <v>54</v>
      </c>
      <c r="C197" s="222">
        <f>SUM(C184:C196)</f>
        <v>8.5</v>
      </c>
      <c r="D197" s="222">
        <f aca="true" t="shared" si="70" ref="D197:K197">SUM(D184:D196)</f>
        <v>0</v>
      </c>
      <c r="E197" s="222">
        <f t="shared" si="70"/>
        <v>0</v>
      </c>
      <c r="F197" s="222">
        <f t="shared" si="70"/>
        <v>0</v>
      </c>
      <c r="G197" s="222">
        <f>SUM(G184:G196)</f>
        <v>8.5</v>
      </c>
      <c r="H197" s="222">
        <f>SUM(H184:H196)</f>
        <v>8.5</v>
      </c>
      <c r="I197" s="222">
        <f t="shared" si="70"/>
        <v>0</v>
      </c>
      <c r="J197" s="222">
        <f t="shared" si="70"/>
        <v>0</v>
      </c>
      <c r="K197" s="222">
        <f t="shared" si="70"/>
        <v>0</v>
      </c>
      <c r="L197" s="222"/>
      <c r="M197" s="222">
        <f>SUM(M184:M196)</f>
        <v>134798</v>
      </c>
      <c r="N197" s="222"/>
      <c r="O197" s="222">
        <f>SUM(O184:O196)</f>
        <v>0</v>
      </c>
      <c r="P197" s="222">
        <f>SUM(P184:P196)</f>
        <v>0</v>
      </c>
      <c r="Q197" s="222"/>
      <c r="R197" s="222"/>
      <c r="S197" s="222">
        <f>SUM(S184:S196)</f>
        <v>0</v>
      </c>
      <c r="T197" s="222"/>
      <c r="U197" s="222"/>
      <c r="V197" s="222">
        <f>SUM(V184:V196)</f>
        <v>15007.75</v>
      </c>
      <c r="W197" s="222">
        <f>SUM(W184:W196)</f>
        <v>22470.870000000003</v>
      </c>
      <c r="X197" s="222">
        <f>SUM(X184:X196)</f>
        <v>172276.62000000002</v>
      </c>
    </row>
    <row r="198" spans="2:24" s="7" customFormat="1" ht="15.75">
      <c r="B198" s="51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</row>
    <row r="199" spans="2:24" s="9" customFormat="1" ht="15.75">
      <c r="B199" s="181" t="s">
        <v>58</v>
      </c>
      <c r="C199" s="194">
        <f aca="true" t="shared" si="71" ref="C199:K199">C197</f>
        <v>8.5</v>
      </c>
      <c r="D199" s="194">
        <f t="shared" si="71"/>
        <v>0</v>
      </c>
      <c r="E199" s="194">
        <f t="shared" si="71"/>
        <v>0</v>
      </c>
      <c r="F199" s="194">
        <f t="shared" si="71"/>
        <v>0</v>
      </c>
      <c r="G199" s="194">
        <f t="shared" si="71"/>
        <v>8.5</v>
      </c>
      <c r="H199" s="194">
        <f t="shared" si="71"/>
        <v>8.5</v>
      </c>
      <c r="I199" s="194">
        <f t="shared" si="71"/>
        <v>0</v>
      </c>
      <c r="J199" s="194">
        <f t="shared" si="71"/>
        <v>0</v>
      </c>
      <c r="K199" s="194">
        <f t="shared" si="71"/>
        <v>0</v>
      </c>
      <c r="L199" s="194"/>
      <c r="M199" s="194">
        <f>M197</f>
        <v>134798</v>
      </c>
      <c r="N199" s="194"/>
      <c r="O199" s="194">
        <f>O197</f>
        <v>0</v>
      </c>
      <c r="P199" s="194">
        <f>P197</f>
        <v>0</v>
      </c>
      <c r="Q199" s="194"/>
      <c r="R199" s="194"/>
      <c r="S199" s="194">
        <f>S197</f>
        <v>0</v>
      </c>
      <c r="T199" s="194"/>
      <c r="U199" s="194"/>
      <c r="V199" s="194">
        <f>V197</f>
        <v>15007.75</v>
      </c>
      <c r="W199" s="194">
        <f>W197</f>
        <v>22470.870000000003</v>
      </c>
      <c r="X199" s="194">
        <f>X197</f>
        <v>172276.62000000002</v>
      </c>
    </row>
    <row r="200" spans="2:24" s="9" customFormat="1" ht="15.75">
      <c r="B200" s="51" t="s">
        <v>59</v>
      </c>
      <c r="C200" s="194">
        <f aca="true" t="shared" si="72" ref="C200:K200">C199</f>
        <v>8.5</v>
      </c>
      <c r="D200" s="194">
        <f t="shared" si="72"/>
        <v>0</v>
      </c>
      <c r="E200" s="194">
        <f t="shared" si="72"/>
        <v>0</v>
      </c>
      <c r="F200" s="194">
        <f t="shared" si="72"/>
        <v>0</v>
      </c>
      <c r="G200" s="194">
        <f t="shared" si="72"/>
        <v>8.5</v>
      </c>
      <c r="H200" s="194">
        <f t="shared" si="72"/>
        <v>8.5</v>
      </c>
      <c r="I200" s="194">
        <f t="shared" si="72"/>
        <v>0</v>
      </c>
      <c r="J200" s="194">
        <f t="shared" si="72"/>
        <v>0</v>
      </c>
      <c r="K200" s="194">
        <f t="shared" si="72"/>
        <v>0</v>
      </c>
      <c r="L200" s="194"/>
      <c r="M200" s="194">
        <f>M199</f>
        <v>134798</v>
      </c>
      <c r="N200" s="194"/>
      <c r="O200" s="194">
        <f>O199</f>
        <v>0</v>
      </c>
      <c r="P200" s="194">
        <f>P199</f>
        <v>0</v>
      </c>
      <c r="Q200" s="194"/>
      <c r="R200" s="194"/>
      <c r="S200" s="194">
        <f>S199</f>
        <v>0</v>
      </c>
      <c r="T200" s="194"/>
      <c r="U200" s="194"/>
      <c r="V200" s="194">
        <f>V199</f>
        <v>15007.75</v>
      </c>
      <c r="W200" s="194">
        <f>W199</f>
        <v>22470.870000000003</v>
      </c>
      <c r="X200" s="194">
        <f>X199</f>
        <v>172276.62000000002</v>
      </c>
    </row>
    <row r="201" spans="1:24" ht="15.75">
      <c r="A201" s="11"/>
      <c r="B201" s="193"/>
      <c r="C201" s="220"/>
      <c r="D201" s="220"/>
      <c r="E201" s="220"/>
      <c r="F201" s="220"/>
      <c r="G201" s="194"/>
      <c r="H201" s="194"/>
      <c r="I201" s="194"/>
      <c r="J201" s="194"/>
      <c r="K201" s="220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2:24" s="24" customFormat="1" ht="18">
      <c r="B202" s="295" t="s">
        <v>147</v>
      </c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</row>
    <row r="203" spans="2:11" s="24" customFormat="1" ht="15.75">
      <c r="B203" s="60"/>
      <c r="C203" s="60"/>
      <c r="D203" s="63"/>
      <c r="E203" s="63"/>
      <c r="F203" s="63"/>
      <c r="G203" s="64"/>
      <c r="H203" s="64"/>
      <c r="I203" s="64"/>
      <c r="J203" s="64"/>
      <c r="K203" s="65"/>
    </row>
    <row r="204" spans="1:24" s="90" customFormat="1" ht="12.75" customHeight="1">
      <c r="A204" s="283" t="s">
        <v>52</v>
      </c>
      <c r="B204" s="284" t="s">
        <v>0</v>
      </c>
      <c r="C204" s="284" t="s">
        <v>51</v>
      </c>
      <c r="D204" s="284"/>
      <c r="E204" s="284"/>
      <c r="F204" s="284"/>
      <c r="G204" s="284"/>
      <c r="H204" s="284"/>
      <c r="I204" s="284"/>
      <c r="J204" s="284"/>
      <c r="K204" s="284"/>
      <c r="L204" s="284" t="s">
        <v>105</v>
      </c>
      <c r="M204" s="284" t="s">
        <v>71</v>
      </c>
      <c r="N204" s="285" t="s">
        <v>72</v>
      </c>
      <c r="O204" s="286"/>
      <c r="P204" s="286"/>
      <c r="Q204" s="287"/>
      <c r="R204" s="284" t="s">
        <v>74</v>
      </c>
      <c r="S204" s="284"/>
      <c r="T204" s="284"/>
      <c r="U204" s="284"/>
      <c r="V204" s="284"/>
      <c r="W204" s="288" t="s">
        <v>75</v>
      </c>
      <c r="X204" s="284" t="s">
        <v>76</v>
      </c>
    </row>
    <row r="205" spans="1:24" s="90" customFormat="1" ht="81" customHeight="1">
      <c r="A205" s="283"/>
      <c r="B205" s="284"/>
      <c r="C205" s="157" t="s">
        <v>48</v>
      </c>
      <c r="D205" s="290" t="s">
        <v>49</v>
      </c>
      <c r="E205" s="290"/>
      <c r="F205" s="290"/>
      <c r="G205" s="291" t="s">
        <v>39</v>
      </c>
      <c r="H205" s="291"/>
      <c r="I205" s="291"/>
      <c r="J205" s="291"/>
      <c r="K205" s="157" t="s">
        <v>50</v>
      </c>
      <c r="L205" s="284"/>
      <c r="M205" s="284"/>
      <c r="N205" s="284" t="s">
        <v>157</v>
      </c>
      <c r="O205" s="284"/>
      <c r="P205" s="130" t="s">
        <v>73</v>
      </c>
      <c r="Q205" s="129" t="s">
        <v>195</v>
      </c>
      <c r="R205" s="284" t="s">
        <v>158</v>
      </c>
      <c r="S205" s="284"/>
      <c r="T205" s="130" t="s">
        <v>77</v>
      </c>
      <c r="U205" s="284" t="s">
        <v>159</v>
      </c>
      <c r="V205" s="284"/>
      <c r="W205" s="289"/>
      <c r="X205" s="284"/>
    </row>
    <row r="206" spans="1:24" s="132" customFormat="1" ht="15">
      <c r="A206" s="133"/>
      <c r="B206" s="163"/>
      <c r="C206" s="164"/>
      <c r="D206" s="164" t="s">
        <v>48</v>
      </c>
      <c r="E206" s="164" t="s">
        <v>196</v>
      </c>
      <c r="F206" s="164" t="s">
        <v>197</v>
      </c>
      <c r="G206" s="164" t="s">
        <v>48</v>
      </c>
      <c r="H206" s="164" t="s">
        <v>196</v>
      </c>
      <c r="I206" s="164" t="s">
        <v>197</v>
      </c>
      <c r="J206" s="165" t="s">
        <v>69</v>
      </c>
      <c r="K206" s="164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</row>
    <row r="207" spans="1:24" s="90" customFormat="1" ht="15.75">
      <c r="A207" s="92"/>
      <c r="B207" s="189" t="s">
        <v>58</v>
      </c>
      <c r="C207" s="224"/>
      <c r="D207" s="224"/>
      <c r="E207" s="224"/>
      <c r="F207" s="224"/>
      <c r="G207" s="224"/>
      <c r="H207" s="224"/>
      <c r="I207" s="224"/>
      <c r="J207" s="225"/>
      <c r="K207" s="224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</row>
    <row r="208" spans="1:24" ht="15">
      <c r="A208" s="11"/>
      <c r="B208" s="182" t="s">
        <v>277</v>
      </c>
      <c r="C208" s="178">
        <f>D208+G208+K208</f>
        <v>5</v>
      </c>
      <c r="D208" s="178"/>
      <c r="E208" s="178"/>
      <c r="F208" s="178"/>
      <c r="G208" s="178">
        <v>5</v>
      </c>
      <c r="H208" s="178">
        <v>5</v>
      </c>
      <c r="I208" s="178">
        <f>G208-H208-J208</f>
        <v>0</v>
      </c>
      <c r="J208" s="178"/>
      <c r="K208" s="178"/>
      <c r="L208" s="183">
        <v>17173</v>
      </c>
      <c r="M208" s="183">
        <f>C208*L208</f>
        <v>85865</v>
      </c>
      <c r="N208" s="183"/>
      <c r="O208" s="183">
        <f>ROUND(M208*N208/100,2)</f>
        <v>0</v>
      </c>
      <c r="P208" s="183"/>
      <c r="Q208" s="183"/>
      <c r="R208" s="183"/>
      <c r="S208" s="183">
        <f>ROUND(M208*R208,2)</f>
        <v>0</v>
      </c>
      <c r="T208" s="183"/>
      <c r="U208" s="183">
        <v>15</v>
      </c>
      <c r="V208" s="183">
        <f>ROUND(M208*U208/100,2)</f>
        <v>12879.75</v>
      </c>
      <c r="W208" s="183">
        <f>ROUND((M208+O208+S208+V208)*0.15,2)</f>
        <v>14811.71</v>
      </c>
      <c r="X208" s="183">
        <f>M208+O208+S208+V208+W208</f>
        <v>113556.45999999999</v>
      </c>
    </row>
    <row r="209" spans="1:24" ht="15">
      <c r="A209" s="11"/>
      <c r="B209" s="182" t="s">
        <v>278</v>
      </c>
      <c r="C209" s="178">
        <f>D209+G209+K209</f>
        <v>1</v>
      </c>
      <c r="D209" s="178"/>
      <c r="E209" s="178"/>
      <c r="F209" s="178"/>
      <c r="G209" s="178">
        <v>1</v>
      </c>
      <c r="H209" s="178">
        <v>1</v>
      </c>
      <c r="I209" s="178">
        <f>G209-H209-J209</f>
        <v>0</v>
      </c>
      <c r="J209" s="178"/>
      <c r="K209" s="178"/>
      <c r="L209" s="183">
        <f>L194</f>
        <v>17173</v>
      </c>
      <c r="M209" s="183">
        <f>C209*L209</f>
        <v>17173</v>
      </c>
      <c r="N209" s="183"/>
      <c r="O209" s="183">
        <f>ROUND(M209*N209/100,2)</f>
        <v>0</v>
      </c>
      <c r="P209" s="183"/>
      <c r="Q209" s="183"/>
      <c r="R209" s="183"/>
      <c r="S209" s="183">
        <f>ROUND(M209*R209,2)</f>
        <v>0</v>
      </c>
      <c r="T209" s="183"/>
      <c r="U209" s="183">
        <v>5</v>
      </c>
      <c r="V209" s="183">
        <f>ROUND(M209*U209/100,2)</f>
        <v>858.65</v>
      </c>
      <c r="W209" s="183">
        <f>ROUND((M209+O209+S209+V209)*0.15,2)</f>
        <v>2704.75</v>
      </c>
      <c r="X209" s="186">
        <f>M209+O209+S209+V209+W209</f>
        <v>20736.4</v>
      </c>
    </row>
    <row r="210" spans="1:24" ht="15">
      <c r="A210" s="11"/>
      <c r="B210" s="182" t="s">
        <v>279</v>
      </c>
      <c r="C210" s="178">
        <f>D210+G210+K210</f>
        <v>1</v>
      </c>
      <c r="D210" s="178"/>
      <c r="E210" s="178"/>
      <c r="F210" s="178"/>
      <c r="G210" s="178">
        <v>1</v>
      </c>
      <c r="H210" s="178">
        <v>1</v>
      </c>
      <c r="I210" s="178">
        <f>G210-H210-J210</f>
        <v>0</v>
      </c>
      <c r="J210" s="178"/>
      <c r="K210" s="178"/>
      <c r="L210" s="183">
        <v>22558</v>
      </c>
      <c r="M210" s="183">
        <f>C210*L210</f>
        <v>22558</v>
      </c>
      <c r="N210" s="183"/>
      <c r="O210" s="183">
        <f>ROUND(M210*N210/100,2)</f>
        <v>0</v>
      </c>
      <c r="P210" s="183"/>
      <c r="Q210" s="183"/>
      <c r="R210" s="183"/>
      <c r="S210" s="183">
        <f>ROUND(M210*R210,2)</f>
        <v>0</v>
      </c>
      <c r="T210" s="183"/>
      <c r="U210" s="183">
        <v>15</v>
      </c>
      <c r="V210" s="186">
        <f>ROUND(M210*U210/100,2)</f>
        <v>3383.7</v>
      </c>
      <c r="W210" s="183">
        <f>ROUND((M210+O210+S210+V210)*0.15,2)</f>
        <v>3891.26</v>
      </c>
      <c r="X210" s="183">
        <f>M210+O210+S210+V210+W210</f>
        <v>29832.96</v>
      </c>
    </row>
    <row r="211" spans="2:24" s="7" customFormat="1" ht="15.75">
      <c r="B211" s="221" t="s">
        <v>54</v>
      </c>
      <c r="C211" s="32">
        <f aca="true" t="shared" si="73" ref="C211:K211">SUM(C208:C210)</f>
        <v>7</v>
      </c>
      <c r="D211" s="32">
        <f t="shared" si="73"/>
        <v>0</v>
      </c>
      <c r="E211" s="32">
        <f t="shared" si="73"/>
        <v>0</v>
      </c>
      <c r="F211" s="32">
        <f t="shared" si="73"/>
        <v>0</v>
      </c>
      <c r="G211" s="32">
        <f t="shared" si="73"/>
        <v>7</v>
      </c>
      <c r="H211" s="32">
        <f t="shared" si="73"/>
        <v>7</v>
      </c>
      <c r="I211" s="32">
        <f t="shared" si="73"/>
        <v>0</v>
      </c>
      <c r="J211" s="32">
        <f t="shared" si="73"/>
        <v>0</v>
      </c>
      <c r="K211" s="32">
        <f t="shared" si="73"/>
        <v>0</v>
      </c>
      <c r="L211" s="32"/>
      <c r="M211" s="32">
        <f aca="true" t="shared" si="74" ref="M211:S211">SUM(M208:M210)</f>
        <v>125596</v>
      </c>
      <c r="N211" s="32"/>
      <c r="O211" s="32">
        <f t="shared" si="74"/>
        <v>0</v>
      </c>
      <c r="P211" s="32">
        <f t="shared" si="74"/>
        <v>0</v>
      </c>
      <c r="Q211" s="32"/>
      <c r="R211" s="32"/>
      <c r="S211" s="32">
        <f t="shared" si="74"/>
        <v>0</v>
      </c>
      <c r="T211" s="32"/>
      <c r="U211" s="32"/>
      <c r="V211" s="32">
        <f>SUM(V208:V210)</f>
        <v>17122.1</v>
      </c>
      <c r="W211" s="32">
        <f>SUM(W208:W210)</f>
        <v>21407.72</v>
      </c>
      <c r="X211" s="32">
        <f>SUM(X208:X210)</f>
        <v>164125.81999999998</v>
      </c>
    </row>
    <row r="212" spans="2:24" s="9" customFormat="1" ht="15.75">
      <c r="B212" s="181" t="s">
        <v>58</v>
      </c>
      <c r="C212" s="32">
        <f aca="true" t="shared" si="75" ref="C212:K213">C211</f>
        <v>7</v>
      </c>
      <c r="D212" s="32">
        <f t="shared" si="75"/>
        <v>0</v>
      </c>
      <c r="E212" s="32">
        <f t="shared" si="75"/>
        <v>0</v>
      </c>
      <c r="F212" s="32">
        <f t="shared" si="75"/>
        <v>0</v>
      </c>
      <c r="G212" s="32">
        <f t="shared" si="75"/>
        <v>7</v>
      </c>
      <c r="H212" s="32">
        <f t="shared" si="75"/>
        <v>7</v>
      </c>
      <c r="I212" s="32">
        <f t="shared" si="75"/>
        <v>0</v>
      </c>
      <c r="J212" s="32">
        <f t="shared" si="75"/>
        <v>0</v>
      </c>
      <c r="K212" s="32">
        <f t="shared" si="75"/>
        <v>0</v>
      </c>
      <c r="L212" s="32"/>
      <c r="M212" s="32">
        <f aca="true" t="shared" si="76" ref="M212:X213">M211</f>
        <v>125596</v>
      </c>
      <c r="N212" s="32"/>
      <c r="O212" s="32">
        <f t="shared" si="76"/>
        <v>0</v>
      </c>
      <c r="P212" s="32">
        <f t="shared" si="76"/>
        <v>0</v>
      </c>
      <c r="Q212" s="32"/>
      <c r="R212" s="32"/>
      <c r="S212" s="32">
        <f t="shared" si="76"/>
        <v>0</v>
      </c>
      <c r="T212" s="32"/>
      <c r="U212" s="32"/>
      <c r="V212" s="32">
        <f t="shared" si="76"/>
        <v>17122.1</v>
      </c>
      <c r="W212" s="32">
        <f t="shared" si="76"/>
        <v>21407.72</v>
      </c>
      <c r="X212" s="32">
        <f t="shared" si="76"/>
        <v>164125.81999999998</v>
      </c>
    </row>
    <row r="213" spans="2:24" s="9" customFormat="1" ht="15.75">
      <c r="B213" s="51" t="s">
        <v>59</v>
      </c>
      <c r="C213" s="32">
        <f>C212</f>
        <v>7</v>
      </c>
      <c r="D213" s="32">
        <f t="shared" si="75"/>
        <v>0</v>
      </c>
      <c r="E213" s="32">
        <f t="shared" si="75"/>
        <v>0</v>
      </c>
      <c r="F213" s="32">
        <f t="shared" si="75"/>
        <v>0</v>
      </c>
      <c r="G213" s="32">
        <f t="shared" si="75"/>
        <v>7</v>
      </c>
      <c r="H213" s="32">
        <f t="shared" si="75"/>
        <v>7</v>
      </c>
      <c r="I213" s="32">
        <f t="shared" si="75"/>
        <v>0</v>
      </c>
      <c r="J213" s="32">
        <f t="shared" si="75"/>
        <v>0</v>
      </c>
      <c r="K213" s="32">
        <f t="shared" si="75"/>
        <v>0</v>
      </c>
      <c r="L213" s="32"/>
      <c r="M213" s="32">
        <f t="shared" si="76"/>
        <v>125596</v>
      </c>
      <c r="N213" s="32"/>
      <c r="O213" s="32">
        <f t="shared" si="76"/>
        <v>0</v>
      </c>
      <c r="P213" s="32">
        <f t="shared" si="76"/>
        <v>0</v>
      </c>
      <c r="Q213" s="32"/>
      <c r="R213" s="32"/>
      <c r="S213" s="32">
        <f t="shared" si="76"/>
        <v>0</v>
      </c>
      <c r="T213" s="32"/>
      <c r="U213" s="32"/>
      <c r="V213" s="32">
        <f t="shared" si="76"/>
        <v>17122.1</v>
      </c>
      <c r="W213" s="32">
        <f t="shared" si="76"/>
        <v>21407.72</v>
      </c>
      <c r="X213" s="32">
        <f t="shared" si="76"/>
        <v>164125.81999999998</v>
      </c>
    </row>
    <row r="214" spans="1:24" ht="15">
      <c r="A214" s="11"/>
      <c r="B214" s="193"/>
      <c r="C214" s="179"/>
      <c r="D214" s="179"/>
      <c r="E214" s="179"/>
      <c r="F214" s="179"/>
      <c r="G214" s="179"/>
      <c r="H214" s="179"/>
      <c r="I214" s="179"/>
      <c r="J214" s="179"/>
      <c r="K214" s="179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s="25" customFormat="1" ht="24" customHeight="1">
      <c r="A215" s="7"/>
      <c r="B215" s="257" t="s">
        <v>218</v>
      </c>
      <c r="C215" s="32">
        <f>C212+C199+C175+C161+C123+C110+C95+C79+C136</f>
        <v>85.5</v>
      </c>
      <c r="D215" s="32">
        <f aca="true" t="shared" si="77" ref="D215:K215">D212+D199+D175+D161+D123+D110+D95+D79+D137</f>
        <v>0</v>
      </c>
      <c r="E215" s="32">
        <f t="shared" si="77"/>
        <v>0</v>
      </c>
      <c r="F215" s="32">
        <f t="shared" si="77"/>
        <v>0</v>
      </c>
      <c r="G215" s="32">
        <f t="shared" si="77"/>
        <v>85.5</v>
      </c>
      <c r="H215" s="32">
        <f t="shared" si="77"/>
        <v>85.5</v>
      </c>
      <c r="I215" s="32">
        <f t="shared" si="77"/>
        <v>0</v>
      </c>
      <c r="J215" s="32">
        <f t="shared" si="77"/>
        <v>0</v>
      </c>
      <c r="K215" s="32">
        <f t="shared" si="77"/>
        <v>0</v>
      </c>
      <c r="L215" s="32"/>
      <c r="M215" s="32">
        <f>M212+M199+M175+M161+M123+M110+M95+M79+M137</f>
        <v>1182534.25</v>
      </c>
      <c r="N215" s="32"/>
      <c r="O215" s="32">
        <f>O212+O199+O175+O161+O123+O110+O95+O79+O137</f>
        <v>10321.940000000002</v>
      </c>
      <c r="P215" s="32">
        <f>P212+P199+P175+P161+P123+P110+P95+P79+P137</f>
        <v>0</v>
      </c>
      <c r="Q215" s="32"/>
      <c r="R215" s="32"/>
      <c r="S215" s="32">
        <f>S212+S199+S175+S161+S123+S110+S95+S79+S137</f>
        <v>0</v>
      </c>
      <c r="T215" s="32"/>
      <c r="U215" s="32"/>
      <c r="V215" s="32">
        <f>V212+V199+V175+V161+V123+V110+V95+V79+V137</f>
        <v>151319.63</v>
      </c>
      <c r="W215" s="32">
        <f>W212+W199+W175+W161+W123+W110+W95+W79+W137</f>
        <v>201626.39000000004</v>
      </c>
      <c r="X215" s="32">
        <f>X212+X199+X175+X161+X123+X110+X95+X79+X137</f>
        <v>1545802.2100000002</v>
      </c>
    </row>
    <row r="216" spans="1:24" s="26" customFormat="1" ht="15">
      <c r="A216" s="67"/>
      <c r="B216" s="182" t="s">
        <v>4</v>
      </c>
      <c r="C216" s="186">
        <f>C215</f>
        <v>85.5</v>
      </c>
      <c r="D216" s="186">
        <f aca="true" t="shared" si="78" ref="D216:K216">D215</f>
        <v>0</v>
      </c>
      <c r="E216" s="186">
        <f t="shared" si="78"/>
        <v>0</v>
      </c>
      <c r="F216" s="186">
        <f t="shared" si="78"/>
        <v>0</v>
      </c>
      <c r="G216" s="186">
        <f t="shared" si="78"/>
        <v>85.5</v>
      </c>
      <c r="H216" s="186">
        <f t="shared" si="78"/>
        <v>85.5</v>
      </c>
      <c r="I216" s="186">
        <f t="shared" si="78"/>
        <v>0</v>
      </c>
      <c r="J216" s="186">
        <f t="shared" si="78"/>
        <v>0</v>
      </c>
      <c r="K216" s="186">
        <f t="shared" si="78"/>
        <v>0</v>
      </c>
      <c r="L216" s="186"/>
      <c r="M216" s="186">
        <f aca="true" t="shared" si="79" ref="M216:X216">M215</f>
        <v>1182534.25</v>
      </c>
      <c r="N216" s="186"/>
      <c r="O216" s="186">
        <f t="shared" si="79"/>
        <v>10321.940000000002</v>
      </c>
      <c r="P216" s="186">
        <f t="shared" si="79"/>
        <v>0</v>
      </c>
      <c r="Q216" s="186"/>
      <c r="R216" s="186"/>
      <c r="S216" s="186">
        <f t="shared" si="79"/>
        <v>0</v>
      </c>
      <c r="T216" s="186"/>
      <c r="U216" s="186"/>
      <c r="V216" s="186">
        <f t="shared" si="79"/>
        <v>151319.63</v>
      </c>
      <c r="W216" s="186">
        <f t="shared" si="79"/>
        <v>201626.39000000004</v>
      </c>
      <c r="X216" s="186">
        <f t="shared" si="79"/>
        <v>1545802.2100000002</v>
      </c>
    </row>
    <row r="217" ht="12.75"/>
    <row r="218" spans="2:24" s="24" customFormat="1" ht="18">
      <c r="B218" s="296" t="s">
        <v>5</v>
      </c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</row>
    <row r="219" spans="2:24" s="24" customFormat="1" ht="18">
      <c r="B219" s="295" t="s">
        <v>148</v>
      </c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</row>
    <row r="220" spans="2:11" s="24" customFormat="1" ht="15.75">
      <c r="B220" s="51"/>
      <c r="C220" s="51"/>
      <c r="D220" s="51"/>
      <c r="E220" s="51"/>
      <c r="F220" s="51"/>
      <c r="G220" s="51"/>
      <c r="H220" s="51"/>
      <c r="I220" s="51"/>
      <c r="J220" s="51"/>
      <c r="K220" s="51"/>
    </row>
    <row r="221" spans="1:24" s="90" customFormat="1" ht="12.75" customHeight="1">
      <c r="A221" s="283" t="s">
        <v>52</v>
      </c>
      <c r="B221" s="284" t="s">
        <v>0</v>
      </c>
      <c r="C221" s="284" t="s">
        <v>51</v>
      </c>
      <c r="D221" s="284"/>
      <c r="E221" s="284"/>
      <c r="F221" s="284"/>
      <c r="G221" s="284"/>
      <c r="H221" s="284"/>
      <c r="I221" s="284"/>
      <c r="J221" s="284"/>
      <c r="K221" s="284"/>
      <c r="L221" s="284" t="s">
        <v>105</v>
      </c>
      <c r="M221" s="284" t="s">
        <v>71</v>
      </c>
      <c r="N221" s="285" t="s">
        <v>72</v>
      </c>
      <c r="O221" s="286"/>
      <c r="P221" s="286"/>
      <c r="Q221" s="287"/>
      <c r="R221" s="284" t="s">
        <v>74</v>
      </c>
      <c r="S221" s="284"/>
      <c r="T221" s="284"/>
      <c r="U221" s="284"/>
      <c r="V221" s="284"/>
      <c r="W221" s="288" t="s">
        <v>75</v>
      </c>
      <c r="X221" s="284" t="s">
        <v>76</v>
      </c>
    </row>
    <row r="222" spans="1:24" s="90" customFormat="1" ht="81" customHeight="1">
      <c r="A222" s="283"/>
      <c r="B222" s="284"/>
      <c r="C222" s="157" t="s">
        <v>48</v>
      </c>
      <c r="D222" s="290" t="s">
        <v>49</v>
      </c>
      <c r="E222" s="290"/>
      <c r="F222" s="290"/>
      <c r="G222" s="291" t="s">
        <v>39</v>
      </c>
      <c r="H222" s="291"/>
      <c r="I222" s="291"/>
      <c r="J222" s="291"/>
      <c r="K222" s="157" t="s">
        <v>50</v>
      </c>
      <c r="L222" s="284"/>
      <c r="M222" s="284"/>
      <c r="N222" s="284" t="s">
        <v>157</v>
      </c>
      <c r="O222" s="284"/>
      <c r="P222" s="130" t="s">
        <v>73</v>
      </c>
      <c r="Q222" s="129" t="s">
        <v>195</v>
      </c>
      <c r="R222" s="284" t="s">
        <v>158</v>
      </c>
      <c r="S222" s="284"/>
      <c r="T222" s="130" t="s">
        <v>77</v>
      </c>
      <c r="U222" s="284" t="s">
        <v>159</v>
      </c>
      <c r="V222" s="284"/>
      <c r="W222" s="289"/>
      <c r="X222" s="284"/>
    </row>
    <row r="223" spans="1:24" s="132" customFormat="1" ht="15">
      <c r="A223" s="133"/>
      <c r="B223" s="163"/>
      <c r="C223" s="164"/>
      <c r="D223" s="164" t="s">
        <v>48</v>
      </c>
      <c r="E223" s="164" t="s">
        <v>196</v>
      </c>
      <c r="F223" s="164" t="s">
        <v>197</v>
      </c>
      <c r="G223" s="164" t="s">
        <v>48</v>
      </c>
      <c r="H223" s="164" t="s">
        <v>196</v>
      </c>
      <c r="I223" s="164" t="s">
        <v>197</v>
      </c>
      <c r="J223" s="165" t="s">
        <v>69</v>
      </c>
      <c r="K223" s="164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</row>
    <row r="224" spans="1:24" ht="15.75">
      <c r="A224" s="11"/>
      <c r="B224" s="189" t="s">
        <v>56</v>
      </c>
      <c r="C224" s="63"/>
      <c r="D224" s="63"/>
      <c r="E224" s="63"/>
      <c r="F224" s="63"/>
      <c r="G224" s="64"/>
      <c r="H224" s="64"/>
      <c r="I224" s="64"/>
      <c r="J224" s="64"/>
      <c r="K224" s="65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ht="15">
      <c r="A225" s="11"/>
      <c r="B225" s="187" t="s">
        <v>95</v>
      </c>
      <c r="C225" s="178">
        <f>D225+G225+K225</f>
        <v>1</v>
      </c>
      <c r="D225" s="178"/>
      <c r="E225" s="178"/>
      <c r="F225" s="178"/>
      <c r="G225" s="178">
        <v>1</v>
      </c>
      <c r="H225" s="178"/>
      <c r="I225" s="178">
        <f>G225-H225-J225</f>
        <v>1</v>
      </c>
      <c r="J225" s="178"/>
      <c r="K225" s="178"/>
      <c r="L225" s="183">
        <f>L58</f>
        <v>18432</v>
      </c>
      <c r="M225" s="183">
        <f>C225*L225</f>
        <v>18432</v>
      </c>
      <c r="N225" s="183">
        <v>4</v>
      </c>
      <c r="O225" s="183">
        <f>ROUND(M225*N225/100,2)</f>
        <v>737.28</v>
      </c>
      <c r="P225" s="183"/>
      <c r="Q225" s="183"/>
      <c r="R225" s="183"/>
      <c r="S225" s="183">
        <f>ROUND(M225*R225,2)</f>
        <v>0</v>
      </c>
      <c r="T225" s="183"/>
      <c r="U225" s="183">
        <v>15</v>
      </c>
      <c r="V225" s="186">
        <f>ROUND(M225*U225/100,2)</f>
        <v>2764.8</v>
      </c>
      <c r="W225" s="183">
        <f>ROUND((M225+O225+S225+V225)*0.15,2)</f>
        <v>3290.11</v>
      </c>
      <c r="X225" s="183">
        <f>M225+O225+S225+V225+W225</f>
        <v>25224.19</v>
      </c>
    </row>
    <row r="226" spans="1:24" ht="15.75">
      <c r="A226" s="11"/>
      <c r="B226" s="177" t="s">
        <v>54</v>
      </c>
      <c r="C226" s="227">
        <f>SUM(C225:C225)</f>
        <v>1</v>
      </c>
      <c r="D226" s="227">
        <f aca="true" t="shared" si="80" ref="D226:K226">SUM(D225:D225)</f>
        <v>0</v>
      </c>
      <c r="E226" s="227">
        <f t="shared" si="80"/>
        <v>0</v>
      </c>
      <c r="F226" s="227">
        <f t="shared" si="80"/>
        <v>0</v>
      </c>
      <c r="G226" s="227">
        <f t="shared" si="80"/>
        <v>1</v>
      </c>
      <c r="H226" s="227">
        <f t="shared" si="80"/>
        <v>0</v>
      </c>
      <c r="I226" s="227">
        <f t="shared" si="80"/>
        <v>1</v>
      </c>
      <c r="J226" s="227">
        <f t="shared" si="80"/>
        <v>0</v>
      </c>
      <c r="K226" s="227">
        <f t="shared" si="80"/>
        <v>0</v>
      </c>
      <c r="L226" s="227"/>
      <c r="M226" s="227">
        <f aca="true" t="shared" si="81" ref="M226:X226">SUM(M225:M225)</f>
        <v>18432</v>
      </c>
      <c r="N226" s="227"/>
      <c r="O226" s="227">
        <f t="shared" si="81"/>
        <v>737.28</v>
      </c>
      <c r="P226" s="227">
        <f t="shared" si="81"/>
        <v>0</v>
      </c>
      <c r="Q226" s="227"/>
      <c r="R226" s="227"/>
      <c r="S226" s="227">
        <f t="shared" si="81"/>
        <v>0</v>
      </c>
      <c r="T226" s="227"/>
      <c r="U226" s="227"/>
      <c r="V226" s="227">
        <f t="shared" si="81"/>
        <v>2764.8</v>
      </c>
      <c r="W226" s="227">
        <f t="shared" si="81"/>
        <v>3290.11</v>
      </c>
      <c r="X226" s="227">
        <f t="shared" si="81"/>
        <v>25224.19</v>
      </c>
    </row>
    <row r="227" spans="1:24" ht="15.75">
      <c r="A227" s="11"/>
      <c r="B227" s="51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</row>
    <row r="228" spans="2:24" s="9" customFormat="1" ht="15.75">
      <c r="B228" s="181" t="s">
        <v>56</v>
      </c>
      <c r="C228" s="144">
        <f>C225</f>
        <v>1</v>
      </c>
      <c r="D228" s="144">
        <f aca="true" t="shared" si="82" ref="D228:K228">D225</f>
        <v>0</v>
      </c>
      <c r="E228" s="144">
        <f t="shared" si="82"/>
        <v>0</v>
      </c>
      <c r="F228" s="144">
        <f t="shared" si="82"/>
        <v>0</v>
      </c>
      <c r="G228" s="144">
        <f t="shared" si="82"/>
        <v>1</v>
      </c>
      <c r="H228" s="144">
        <f t="shared" si="82"/>
        <v>0</v>
      </c>
      <c r="I228" s="144">
        <f t="shared" si="82"/>
        <v>1</v>
      </c>
      <c r="J228" s="144">
        <f t="shared" si="82"/>
        <v>0</v>
      </c>
      <c r="K228" s="144">
        <f t="shared" si="82"/>
        <v>0</v>
      </c>
      <c r="L228" s="144"/>
      <c r="M228" s="144">
        <f aca="true" t="shared" si="83" ref="M228:X228">M225</f>
        <v>18432</v>
      </c>
      <c r="N228" s="144"/>
      <c r="O228" s="144">
        <f t="shared" si="83"/>
        <v>737.28</v>
      </c>
      <c r="P228" s="144">
        <f t="shared" si="83"/>
        <v>0</v>
      </c>
      <c r="Q228" s="144"/>
      <c r="R228" s="144"/>
      <c r="S228" s="144">
        <f t="shared" si="83"/>
        <v>0</v>
      </c>
      <c r="T228" s="144"/>
      <c r="U228" s="144"/>
      <c r="V228" s="144">
        <f t="shared" si="83"/>
        <v>2764.8</v>
      </c>
      <c r="W228" s="144">
        <f t="shared" si="83"/>
        <v>3290.11</v>
      </c>
      <c r="X228" s="144">
        <f t="shared" si="83"/>
        <v>25224.19</v>
      </c>
    </row>
    <row r="229" spans="2:24" s="9" customFormat="1" ht="15.75">
      <c r="B229" s="51" t="s">
        <v>59</v>
      </c>
      <c r="C229" s="144">
        <f>C228</f>
        <v>1</v>
      </c>
      <c r="D229" s="144">
        <f aca="true" t="shared" si="84" ref="D229:K229">D228</f>
        <v>0</v>
      </c>
      <c r="E229" s="144">
        <f t="shared" si="84"/>
        <v>0</v>
      </c>
      <c r="F229" s="144">
        <f t="shared" si="84"/>
        <v>0</v>
      </c>
      <c r="G229" s="144">
        <f t="shared" si="84"/>
        <v>1</v>
      </c>
      <c r="H229" s="144">
        <f t="shared" si="84"/>
        <v>0</v>
      </c>
      <c r="I229" s="144">
        <f t="shared" si="84"/>
        <v>1</v>
      </c>
      <c r="J229" s="144">
        <f t="shared" si="84"/>
        <v>0</v>
      </c>
      <c r="K229" s="144">
        <f t="shared" si="84"/>
        <v>0</v>
      </c>
      <c r="L229" s="144"/>
      <c r="M229" s="144">
        <f aca="true" t="shared" si="85" ref="M229:X229">M228</f>
        <v>18432</v>
      </c>
      <c r="N229" s="144"/>
      <c r="O229" s="144">
        <f t="shared" si="85"/>
        <v>737.28</v>
      </c>
      <c r="P229" s="144">
        <f t="shared" si="85"/>
        <v>0</v>
      </c>
      <c r="Q229" s="144"/>
      <c r="R229" s="144"/>
      <c r="S229" s="144">
        <f t="shared" si="85"/>
        <v>0</v>
      </c>
      <c r="T229" s="144"/>
      <c r="U229" s="144"/>
      <c r="V229" s="144">
        <f t="shared" si="85"/>
        <v>2764.8</v>
      </c>
      <c r="W229" s="144">
        <f t="shared" si="85"/>
        <v>3290.11</v>
      </c>
      <c r="X229" s="144">
        <f t="shared" si="85"/>
        <v>25224.19</v>
      </c>
    </row>
    <row r="230" spans="1:24" ht="15.75" customHeight="1">
      <c r="A230" s="11"/>
      <c r="B230" s="50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</row>
    <row r="231" spans="2:24" s="24" customFormat="1" ht="18">
      <c r="B231" s="295" t="s">
        <v>149</v>
      </c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</row>
    <row r="232" spans="1:24" ht="12.75" hidden="1">
      <c r="A232" s="11"/>
      <c r="B232" s="15" t="s">
        <v>55</v>
      </c>
      <c r="C232" s="21"/>
      <c r="K232" s="34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1:24" ht="12.75" hidden="1">
      <c r="A233" s="11"/>
      <c r="B233" s="48" t="s">
        <v>124</v>
      </c>
      <c r="C233" s="31">
        <f>D233+G233+K233</f>
        <v>0</v>
      </c>
      <c r="D233" s="31"/>
      <c r="E233" s="31"/>
      <c r="F233" s="31"/>
      <c r="G233" s="31">
        <f>H233+I233+J233</f>
        <v>0</v>
      </c>
      <c r="H233" s="31">
        <v>0</v>
      </c>
      <c r="I233" s="31"/>
      <c r="J233" s="31"/>
      <c r="K233" s="31"/>
      <c r="L233" s="45" t="e">
        <f>#REF!</f>
        <v>#REF!</v>
      </c>
      <c r="M233" s="45" t="e">
        <f>C233*L233</f>
        <v>#REF!</v>
      </c>
      <c r="N233" s="45"/>
      <c r="O233" s="45" t="e">
        <f>ROUND(M233*N233/100,2)</f>
        <v>#REF!</v>
      </c>
      <c r="P233" s="45"/>
      <c r="Q233" s="45"/>
      <c r="R233" s="45"/>
      <c r="S233" s="45" t="e">
        <f>ROUND(M233*R233,2)</f>
        <v>#REF!</v>
      </c>
      <c r="T233" s="45"/>
      <c r="U233" s="45">
        <v>15</v>
      </c>
      <c r="V233" s="45" t="e">
        <f>ROUND(M233*U233/100,2)</f>
        <v>#REF!</v>
      </c>
      <c r="W233" s="45" t="e">
        <f>ROUND((M233+O233+S233+V233)*0.15,2)</f>
        <v>#REF!</v>
      </c>
      <c r="X233" s="45" t="e">
        <f>M233+O233+S233+V233+W233</f>
        <v>#REF!</v>
      </c>
    </row>
    <row r="234" spans="1:24" ht="12.75" hidden="1">
      <c r="A234" s="11"/>
      <c r="B234" s="48" t="s">
        <v>120</v>
      </c>
      <c r="C234" s="31">
        <f>D234+G234+K234</f>
        <v>0</v>
      </c>
      <c r="D234" s="31"/>
      <c r="E234" s="31"/>
      <c r="F234" s="31"/>
      <c r="G234" s="31">
        <f>H234+I234+J234</f>
        <v>0</v>
      </c>
      <c r="H234" s="31"/>
      <c r="I234" s="31"/>
      <c r="J234" s="31"/>
      <c r="K234" s="31"/>
      <c r="L234" s="45">
        <f>L53</f>
        <v>28385</v>
      </c>
      <c r="M234" s="45">
        <f>C234*L234</f>
        <v>0</v>
      </c>
      <c r="N234" s="45"/>
      <c r="O234" s="45">
        <f>ROUND(M234*N234/100,2)</f>
        <v>0</v>
      </c>
      <c r="P234" s="45"/>
      <c r="Q234" s="45"/>
      <c r="R234" s="45"/>
      <c r="S234" s="45">
        <f>ROUND(M234*R234,2)</f>
        <v>0</v>
      </c>
      <c r="T234" s="45"/>
      <c r="U234" s="45">
        <v>15</v>
      </c>
      <c r="V234" s="45">
        <f>ROUND(M234*U234/100,2)</f>
        <v>0</v>
      </c>
      <c r="W234" s="45">
        <f>ROUND((M234+O234+S234+V234)*0.15,2)</f>
        <v>0</v>
      </c>
      <c r="X234" s="45">
        <f>M234+O234+S234+V234+W234</f>
        <v>0</v>
      </c>
    </row>
    <row r="235" spans="2:24" s="7" customFormat="1" ht="12.75" hidden="1">
      <c r="B235" s="46" t="s">
        <v>54</v>
      </c>
      <c r="C235" s="56">
        <f>SUM(C233:C234)</f>
        <v>0</v>
      </c>
      <c r="D235" s="56">
        <f aca="true" t="shared" si="86" ref="D235:X235">SUM(D233:D234)</f>
        <v>0</v>
      </c>
      <c r="E235" s="56">
        <f t="shared" si="86"/>
        <v>0</v>
      </c>
      <c r="F235" s="56">
        <f t="shared" si="86"/>
        <v>0</v>
      </c>
      <c r="G235" s="56">
        <f t="shared" si="86"/>
        <v>0</v>
      </c>
      <c r="H235" s="56">
        <f t="shared" si="86"/>
        <v>0</v>
      </c>
      <c r="I235" s="56">
        <f t="shared" si="86"/>
        <v>0</v>
      </c>
      <c r="J235" s="56">
        <f t="shared" si="86"/>
        <v>0</v>
      </c>
      <c r="K235" s="56">
        <f t="shared" si="86"/>
        <v>0</v>
      </c>
      <c r="L235" s="56" t="e">
        <f t="shared" si="86"/>
        <v>#REF!</v>
      </c>
      <c r="M235" s="56" t="e">
        <f t="shared" si="86"/>
        <v>#REF!</v>
      </c>
      <c r="N235" s="56">
        <f t="shared" si="86"/>
        <v>0</v>
      </c>
      <c r="O235" s="56" t="e">
        <f t="shared" si="86"/>
        <v>#REF!</v>
      </c>
      <c r="P235" s="56">
        <f t="shared" si="86"/>
        <v>0</v>
      </c>
      <c r="Q235" s="56"/>
      <c r="R235" s="56">
        <f t="shared" si="86"/>
        <v>0</v>
      </c>
      <c r="S235" s="56" t="e">
        <f t="shared" si="86"/>
        <v>#REF!</v>
      </c>
      <c r="T235" s="56"/>
      <c r="U235" s="56"/>
      <c r="V235" s="56" t="e">
        <f t="shared" si="86"/>
        <v>#REF!</v>
      </c>
      <c r="W235" s="56" t="e">
        <f t="shared" si="86"/>
        <v>#REF!</v>
      </c>
      <c r="X235" s="56" t="e">
        <f t="shared" si="86"/>
        <v>#REF!</v>
      </c>
    </row>
    <row r="236" spans="2:24" s="7" customFormat="1" ht="12.75">
      <c r="B236" s="49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</row>
    <row r="237" spans="1:24" s="90" customFormat="1" ht="12.75" customHeight="1">
      <c r="A237" s="283" t="s">
        <v>52</v>
      </c>
      <c r="B237" s="284" t="s">
        <v>0</v>
      </c>
      <c r="C237" s="284" t="s">
        <v>51</v>
      </c>
      <c r="D237" s="284"/>
      <c r="E237" s="284"/>
      <c r="F237" s="284"/>
      <c r="G237" s="284"/>
      <c r="H237" s="284"/>
      <c r="I237" s="284"/>
      <c r="J237" s="284"/>
      <c r="K237" s="284"/>
      <c r="L237" s="284" t="s">
        <v>105</v>
      </c>
      <c r="M237" s="284" t="s">
        <v>71</v>
      </c>
      <c r="N237" s="285" t="s">
        <v>72</v>
      </c>
      <c r="O237" s="286"/>
      <c r="P237" s="286"/>
      <c r="Q237" s="287"/>
      <c r="R237" s="284" t="s">
        <v>74</v>
      </c>
      <c r="S237" s="284"/>
      <c r="T237" s="284"/>
      <c r="U237" s="284"/>
      <c r="V237" s="284"/>
      <c r="W237" s="288" t="s">
        <v>75</v>
      </c>
      <c r="X237" s="284" t="s">
        <v>76</v>
      </c>
    </row>
    <row r="238" spans="1:24" s="90" customFormat="1" ht="81" customHeight="1">
      <c r="A238" s="283"/>
      <c r="B238" s="284"/>
      <c r="C238" s="157" t="s">
        <v>48</v>
      </c>
      <c r="D238" s="290" t="s">
        <v>49</v>
      </c>
      <c r="E238" s="290"/>
      <c r="F238" s="290"/>
      <c r="G238" s="291" t="s">
        <v>39</v>
      </c>
      <c r="H238" s="291"/>
      <c r="I238" s="291"/>
      <c r="J238" s="291"/>
      <c r="K238" s="157" t="s">
        <v>50</v>
      </c>
      <c r="L238" s="284"/>
      <c r="M238" s="284"/>
      <c r="N238" s="284" t="s">
        <v>157</v>
      </c>
      <c r="O238" s="284"/>
      <c r="P238" s="130" t="s">
        <v>73</v>
      </c>
      <c r="Q238" s="129" t="s">
        <v>195</v>
      </c>
      <c r="R238" s="284" t="s">
        <v>158</v>
      </c>
      <c r="S238" s="284"/>
      <c r="T238" s="130" t="s">
        <v>77</v>
      </c>
      <c r="U238" s="284" t="s">
        <v>159</v>
      </c>
      <c r="V238" s="284"/>
      <c r="W238" s="289"/>
      <c r="X238" s="284"/>
    </row>
    <row r="239" spans="1:24" s="132" customFormat="1" ht="15">
      <c r="A239" s="133"/>
      <c r="B239" s="163"/>
      <c r="C239" s="164"/>
      <c r="D239" s="164" t="s">
        <v>48</v>
      </c>
      <c r="E239" s="164" t="s">
        <v>196</v>
      </c>
      <c r="F239" s="164" t="s">
        <v>197</v>
      </c>
      <c r="G239" s="164" t="s">
        <v>48</v>
      </c>
      <c r="H239" s="164" t="s">
        <v>196</v>
      </c>
      <c r="I239" s="164" t="s">
        <v>197</v>
      </c>
      <c r="J239" s="165" t="s">
        <v>69</v>
      </c>
      <c r="K239" s="164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</row>
    <row r="240" spans="1:24" ht="15.75">
      <c r="A240" s="11"/>
      <c r="B240" s="181" t="s">
        <v>55</v>
      </c>
      <c r="C240" s="71"/>
      <c r="D240" s="63"/>
      <c r="E240" s="63"/>
      <c r="F240" s="63"/>
      <c r="G240" s="64"/>
      <c r="H240" s="64"/>
      <c r="I240" s="64"/>
      <c r="J240" s="64"/>
      <c r="K240" s="65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ht="15">
      <c r="A241" s="11"/>
      <c r="B241" s="187" t="s">
        <v>120</v>
      </c>
      <c r="C241" s="178">
        <f>D241+G241+K241</f>
        <v>1</v>
      </c>
      <c r="D241" s="178"/>
      <c r="E241" s="178"/>
      <c r="F241" s="178"/>
      <c r="G241" s="178">
        <f>H241+I241+J241</f>
        <v>1</v>
      </c>
      <c r="H241" s="178">
        <v>1</v>
      </c>
      <c r="I241" s="178"/>
      <c r="J241" s="178"/>
      <c r="K241" s="178"/>
      <c r="L241" s="183">
        <v>25081</v>
      </c>
      <c r="M241" s="183">
        <f>C241*L241</f>
        <v>25081</v>
      </c>
      <c r="N241" s="183"/>
      <c r="O241" s="183">
        <f>ROUND(M241*N241/100,2)</f>
        <v>0</v>
      </c>
      <c r="P241" s="183"/>
      <c r="Q241" s="183"/>
      <c r="R241" s="183"/>
      <c r="S241" s="183">
        <f>ROUND(M241*R241,2)</f>
        <v>0</v>
      </c>
      <c r="T241" s="183"/>
      <c r="U241" s="183">
        <v>15</v>
      </c>
      <c r="V241" s="183">
        <f>ROUND(M241*U241/100,2)</f>
        <v>3762.15</v>
      </c>
      <c r="W241" s="183">
        <f>ROUND((M241+O241+S241+V241)*0.15,2)</f>
        <v>4326.47</v>
      </c>
      <c r="X241" s="183">
        <f>M241+O241+S241+V241+W241</f>
        <v>33169.62</v>
      </c>
    </row>
    <row r="242" spans="2:24" s="7" customFormat="1" ht="15.75">
      <c r="B242" s="177" t="s">
        <v>54</v>
      </c>
      <c r="C242" s="227">
        <f aca="true" t="shared" si="87" ref="C242:P242">SUM(C241:C241)</f>
        <v>1</v>
      </c>
      <c r="D242" s="227">
        <f t="shared" si="87"/>
        <v>0</v>
      </c>
      <c r="E242" s="227">
        <f t="shared" si="87"/>
        <v>0</v>
      </c>
      <c r="F242" s="227">
        <f t="shared" si="87"/>
        <v>0</v>
      </c>
      <c r="G242" s="227">
        <f t="shared" si="87"/>
        <v>1</v>
      </c>
      <c r="H242" s="227">
        <f t="shared" si="87"/>
        <v>1</v>
      </c>
      <c r="I242" s="227">
        <f t="shared" si="87"/>
        <v>0</v>
      </c>
      <c r="J242" s="227">
        <f t="shared" si="87"/>
        <v>0</v>
      </c>
      <c r="K242" s="227">
        <f t="shared" si="87"/>
        <v>0</v>
      </c>
      <c r="L242" s="227"/>
      <c r="M242" s="227">
        <f t="shared" si="87"/>
        <v>25081</v>
      </c>
      <c r="N242" s="227"/>
      <c r="O242" s="227">
        <f t="shared" si="87"/>
        <v>0</v>
      </c>
      <c r="P242" s="227">
        <f t="shared" si="87"/>
        <v>0</v>
      </c>
      <c r="Q242" s="227"/>
      <c r="R242" s="227"/>
      <c r="S242" s="227">
        <f>SUM(S241:S241)</f>
        <v>0</v>
      </c>
      <c r="T242" s="227"/>
      <c r="U242" s="227"/>
      <c r="V242" s="227">
        <f>SUM(V241:V241)</f>
        <v>3762.15</v>
      </c>
      <c r="W242" s="227">
        <f>SUM(W241:W241)</f>
        <v>4326.47</v>
      </c>
      <c r="X242" s="227">
        <f>SUM(X241:X241)</f>
        <v>33169.62</v>
      </c>
    </row>
    <row r="243" spans="2:24" s="7" customFormat="1" ht="15.75">
      <c r="B243" s="189" t="s">
        <v>56</v>
      </c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</row>
    <row r="244" spans="1:24" ht="15">
      <c r="A244" s="11"/>
      <c r="B244" s="187" t="s">
        <v>19</v>
      </c>
      <c r="C244" s="178">
        <f>D244+G244+K244</f>
        <v>2.25</v>
      </c>
      <c r="D244" s="178"/>
      <c r="E244" s="178"/>
      <c r="F244" s="178"/>
      <c r="G244" s="178">
        <f>H244+I244+J244</f>
        <v>2.25</v>
      </c>
      <c r="H244" s="178">
        <v>1.25</v>
      </c>
      <c r="I244" s="178">
        <v>1</v>
      </c>
      <c r="J244" s="178"/>
      <c r="K244" s="178"/>
      <c r="L244" s="183">
        <v>13126</v>
      </c>
      <c r="M244" s="183">
        <f>C244*L244</f>
        <v>29533.5</v>
      </c>
      <c r="N244" s="183"/>
      <c r="O244" s="183">
        <f>ROUND(M244*N244/100,2)</f>
        <v>0</v>
      </c>
      <c r="P244" s="183"/>
      <c r="Q244" s="183"/>
      <c r="R244" s="183"/>
      <c r="S244" s="183">
        <f>ROUND(M244*R244,2)</f>
        <v>0</v>
      </c>
      <c r="T244" s="183"/>
      <c r="U244" s="183">
        <v>15</v>
      </c>
      <c r="V244" s="183">
        <f>ROUND(M244*U244/100,2)</f>
        <v>4430.03</v>
      </c>
      <c r="W244" s="183">
        <f>ROUND((M244+O244+S244+V244)*0.15,2)</f>
        <v>5094.53</v>
      </c>
      <c r="X244" s="183">
        <f>M244+O244+S244+V244+W244</f>
        <v>39058.06</v>
      </c>
    </row>
    <row r="245" spans="1:24" ht="15" hidden="1">
      <c r="A245" s="11"/>
      <c r="B245" s="182" t="s">
        <v>6</v>
      </c>
      <c r="C245" s="178">
        <f>D245+G245+K245</f>
        <v>0</v>
      </c>
      <c r="D245" s="178"/>
      <c r="E245" s="178"/>
      <c r="F245" s="178"/>
      <c r="G245" s="178">
        <f>H245+I245+J245</f>
        <v>0</v>
      </c>
      <c r="H245" s="178">
        <v>0</v>
      </c>
      <c r="I245" s="178"/>
      <c r="J245" s="178"/>
      <c r="K245" s="178"/>
      <c r="L245" s="183">
        <f>L57</f>
        <v>16070</v>
      </c>
      <c r="M245" s="183">
        <f>C245*L245</f>
        <v>0</v>
      </c>
      <c r="N245" s="183"/>
      <c r="O245" s="183">
        <f>ROUND(M245*N245/100,2)</f>
        <v>0</v>
      </c>
      <c r="P245" s="183"/>
      <c r="Q245" s="183"/>
      <c r="R245" s="183"/>
      <c r="S245" s="183">
        <f>ROUND(M245*R245,2)</f>
        <v>0</v>
      </c>
      <c r="T245" s="183"/>
      <c r="U245" s="183"/>
      <c r="V245" s="183">
        <f>ROUND(M245*U245/100,2)</f>
        <v>0</v>
      </c>
      <c r="W245" s="183">
        <f>ROUND((M245+O245+S245+V245)*0.15,2)</f>
        <v>0</v>
      </c>
      <c r="X245" s="183">
        <f>M245+O245+S245+V245+W245</f>
        <v>0</v>
      </c>
    </row>
    <row r="246" spans="2:24" s="7" customFormat="1" ht="15.75">
      <c r="B246" s="177" t="s">
        <v>54</v>
      </c>
      <c r="C246" s="227">
        <f aca="true" t="shared" si="88" ref="C246:X246">SUM(C244:C245)</f>
        <v>2.25</v>
      </c>
      <c r="D246" s="227">
        <f t="shared" si="88"/>
        <v>0</v>
      </c>
      <c r="E246" s="227">
        <f t="shared" si="88"/>
        <v>0</v>
      </c>
      <c r="F246" s="227">
        <f t="shared" si="88"/>
        <v>0</v>
      </c>
      <c r="G246" s="227">
        <f t="shared" si="88"/>
        <v>2.25</v>
      </c>
      <c r="H246" s="227">
        <f t="shared" si="88"/>
        <v>1.25</v>
      </c>
      <c r="I246" s="227">
        <f t="shared" si="88"/>
        <v>1</v>
      </c>
      <c r="J246" s="227">
        <f t="shared" si="88"/>
        <v>0</v>
      </c>
      <c r="K246" s="227">
        <f t="shared" si="88"/>
        <v>0</v>
      </c>
      <c r="L246" s="227"/>
      <c r="M246" s="227">
        <f t="shared" si="88"/>
        <v>29533.5</v>
      </c>
      <c r="N246" s="227"/>
      <c r="O246" s="227">
        <f t="shared" si="88"/>
        <v>0</v>
      </c>
      <c r="P246" s="227">
        <f t="shared" si="88"/>
        <v>0</v>
      </c>
      <c r="Q246" s="227"/>
      <c r="R246" s="227"/>
      <c r="S246" s="227">
        <f t="shared" si="88"/>
        <v>0</v>
      </c>
      <c r="T246" s="227"/>
      <c r="U246" s="227"/>
      <c r="V246" s="227">
        <f t="shared" si="88"/>
        <v>4430.03</v>
      </c>
      <c r="W246" s="227">
        <f t="shared" si="88"/>
        <v>5094.53</v>
      </c>
      <c r="X246" s="227">
        <f t="shared" si="88"/>
        <v>39058.06</v>
      </c>
    </row>
    <row r="247" spans="2:24" s="7" customFormat="1" ht="15.75">
      <c r="B247" s="189" t="s">
        <v>58</v>
      </c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</row>
    <row r="248" spans="1:24" ht="30">
      <c r="A248" s="11"/>
      <c r="B248" s="187" t="s">
        <v>191</v>
      </c>
      <c r="C248" s="178">
        <f>D248+G248+K248</f>
        <v>2.25</v>
      </c>
      <c r="D248" s="178"/>
      <c r="E248" s="178"/>
      <c r="F248" s="178"/>
      <c r="G248" s="178">
        <f>H248+I248+J248</f>
        <v>2.25</v>
      </c>
      <c r="H248" s="178">
        <v>1.25</v>
      </c>
      <c r="I248" s="178">
        <v>1</v>
      </c>
      <c r="J248" s="178"/>
      <c r="K248" s="178"/>
      <c r="L248" s="183">
        <f>L184</f>
        <v>11849</v>
      </c>
      <c r="M248" s="183">
        <f>C248*L248</f>
        <v>26660.25</v>
      </c>
      <c r="N248" s="183"/>
      <c r="O248" s="183">
        <f>ROUND(M248*N248/100,2)</f>
        <v>0</v>
      </c>
      <c r="P248" s="183"/>
      <c r="Q248" s="183"/>
      <c r="R248" s="183"/>
      <c r="S248" s="183">
        <f>ROUND(M248*R248,2)</f>
        <v>0</v>
      </c>
      <c r="T248" s="183"/>
      <c r="U248" s="183">
        <v>15</v>
      </c>
      <c r="V248" s="183">
        <f>ROUND(M248*U248/100,2)</f>
        <v>3999.04</v>
      </c>
      <c r="W248" s="183">
        <f>ROUND((M248+O248+S248+V248)*0.15,2)</f>
        <v>4598.89</v>
      </c>
      <c r="X248" s="183">
        <f>M248+O248+S248+V248+W248</f>
        <v>35258.18</v>
      </c>
    </row>
    <row r="249" spans="2:24" s="7" customFormat="1" ht="15.75">
      <c r="B249" s="177" t="s">
        <v>54</v>
      </c>
      <c r="C249" s="32">
        <f>SUM(C248:C248)</f>
        <v>2.25</v>
      </c>
      <c r="D249" s="32">
        <f aca="true" t="shared" si="89" ref="D249:K249">SUM(D248:D248)</f>
        <v>0</v>
      </c>
      <c r="E249" s="32">
        <f t="shared" si="89"/>
        <v>0</v>
      </c>
      <c r="F249" s="32">
        <f t="shared" si="89"/>
        <v>0</v>
      </c>
      <c r="G249" s="32">
        <f t="shared" si="89"/>
        <v>2.25</v>
      </c>
      <c r="H249" s="32">
        <f t="shared" si="89"/>
        <v>1.25</v>
      </c>
      <c r="I249" s="32">
        <f t="shared" si="89"/>
        <v>1</v>
      </c>
      <c r="J249" s="32">
        <f t="shared" si="89"/>
        <v>0</v>
      </c>
      <c r="K249" s="32">
        <f t="shared" si="89"/>
        <v>0</v>
      </c>
      <c r="L249" s="32"/>
      <c r="M249" s="32">
        <f aca="true" t="shared" si="90" ref="M249:S249">SUM(M248:M248)</f>
        <v>26660.25</v>
      </c>
      <c r="N249" s="32"/>
      <c r="O249" s="32">
        <f t="shared" si="90"/>
        <v>0</v>
      </c>
      <c r="P249" s="32">
        <f t="shared" si="90"/>
        <v>0</v>
      </c>
      <c r="Q249" s="32"/>
      <c r="R249" s="32"/>
      <c r="S249" s="32">
        <f t="shared" si="90"/>
        <v>0</v>
      </c>
      <c r="T249" s="32"/>
      <c r="U249" s="32"/>
      <c r="V249" s="32">
        <f>SUM(V248:V248)</f>
        <v>3999.04</v>
      </c>
      <c r="W249" s="32">
        <f>SUM(W248:W248)</f>
        <v>4598.89</v>
      </c>
      <c r="X249" s="32">
        <f>SUM(X248:X248)</f>
        <v>35258.18</v>
      </c>
    </row>
    <row r="250" spans="1:24" ht="15">
      <c r="A250" s="11"/>
      <c r="B250" s="182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</row>
    <row r="251" spans="2:24" s="9" customFormat="1" ht="15.75">
      <c r="B251" s="181" t="s">
        <v>55</v>
      </c>
      <c r="C251" s="32">
        <f>C242</f>
        <v>1</v>
      </c>
      <c r="D251" s="32">
        <f aca="true" t="shared" si="91" ref="D251:X251">D242</f>
        <v>0</v>
      </c>
      <c r="E251" s="32">
        <f t="shared" si="91"/>
        <v>0</v>
      </c>
      <c r="F251" s="32">
        <f t="shared" si="91"/>
        <v>0</v>
      </c>
      <c r="G251" s="32">
        <f t="shared" si="91"/>
        <v>1</v>
      </c>
      <c r="H251" s="32">
        <f t="shared" si="91"/>
        <v>1</v>
      </c>
      <c r="I251" s="32">
        <f t="shared" si="91"/>
        <v>0</v>
      </c>
      <c r="J251" s="32">
        <f t="shared" si="91"/>
        <v>0</v>
      </c>
      <c r="K251" s="32">
        <f t="shared" si="91"/>
        <v>0</v>
      </c>
      <c r="L251" s="32">
        <f t="shared" si="91"/>
        <v>0</v>
      </c>
      <c r="M251" s="32">
        <f t="shared" si="91"/>
        <v>25081</v>
      </c>
      <c r="N251" s="32"/>
      <c r="O251" s="32">
        <f t="shared" si="91"/>
        <v>0</v>
      </c>
      <c r="P251" s="32">
        <f t="shared" si="91"/>
        <v>0</v>
      </c>
      <c r="Q251" s="32"/>
      <c r="R251" s="32"/>
      <c r="S251" s="32">
        <f t="shared" si="91"/>
        <v>0</v>
      </c>
      <c r="T251" s="32"/>
      <c r="U251" s="32">
        <f t="shared" si="91"/>
        <v>0</v>
      </c>
      <c r="V251" s="32">
        <f t="shared" si="91"/>
        <v>3762.15</v>
      </c>
      <c r="W251" s="32">
        <f t="shared" si="91"/>
        <v>4326.47</v>
      </c>
      <c r="X251" s="32">
        <f t="shared" si="91"/>
        <v>33169.62</v>
      </c>
    </row>
    <row r="252" spans="2:24" s="9" customFormat="1" ht="15.75">
      <c r="B252" s="181" t="s">
        <v>56</v>
      </c>
      <c r="C252" s="32">
        <f>C246</f>
        <v>2.25</v>
      </c>
      <c r="D252" s="32">
        <f aca="true" t="shared" si="92" ref="D252:X252">D246</f>
        <v>0</v>
      </c>
      <c r="E252" s="32">
        <f t="shared" si="92"/>
        <v>0</v>
      </c>
      <c r="F252" s="32">
        <f t="shared" si="92"/>
        <v>0</v>
      </c>
      <c r="G252" s="32">
        <f t="shared" si="92"/>
        <v>2.25</v>
      </c>
      <c r="H252" s="32">
        <f t="shared" si="92"/>
        <v>1.25</v>
      </c>
      <c r="I252" s="32">
        <f t="shared" si="92"/>
        <v>1</v>
      </c>
      <c r="J252" s="32">
        <f t="shared" si="92"/>
        <v>0</v>
      </c>
      <c r="K252" s="32">
        <f t="shared" si="92"/>
        <v>0</v>
      </c>
      <c r="L252" s="32">
        <f t="shared" si="92"/>
        <v>0</v>
      </c>
      <c r="M252" s="32">
        <f t="shared" si="92"/>
        <v>29533.5</v>
      </c>
      <c r="N252" s="32"/>
      <c r="O252" s="32">
        <f t="shared" si="92"/>
        <v>0</v>
      </c>
      <c r="P252" s="32">
        <f t="shared" si="92"/>
        <v>0</v>
      </c>
      <c r="Q252" s="32"/>
      <c r="R252" s="32"/>
      <c r="S252" s="32">
        <f t="shared" si="92"/>
        <v>0</v>
      </c>
      <c r="T252" s="32"/>
      <c r="U252" s="32"/>
      <c r="V252" s="32">
        <f t="shared" si="92"/>
        <v>4430.03</v>
      </c>
      <c r="W252" s="32">
        <f t="shared" si="92"/>
        <v>5094.53</v>
      </c>
      <c r="X252" s="32">
        <f t="shared" si="92"/>
        <v>39058.06</v>
      </c>
    </row>
    <row r="253" spans="2:24" s="9" customFormat="1" ht="15.75">
      <c r="B253" s="181" t="s">
        <v>58</v>
      </c>
      <c r="C253" s="32">
        <f>C249</f>
        <v>2.25</v>
      </c>
      <c r="D253" s="32">
        <f aca="true" t="shared" si="93" ref="D253:X253">D249</f>
        <v>0</v>
      </c>
      <c r="E253" s="32">
        <f t="shared" si="93"/>
        <v>0</v>
      </c>
      <c r="F253" s="32">
        <f t="shared" si="93"/>
        <v>0</v>
      </c>
      <c r="G253" s="32">
        <f t="shared" si="93"/>
        <v>2.25</v>
      </c>
      <c r="H253" s="32">
        <f t="shared" si="93"/>
        <v>1.25</v>
      </c>
      <c r="I253" s="32">
        <f t="shared" si="93"/>
        <v>1</v>
      </c>
      <c r="J253" s="32">
        <f t="shared" si="93"/>
        <v>0</v>
      </c>
      <c r="K253" s="32">
        <f t="shared" si="93"/>
        <v>0</v>
      </c>
      <c r="L253" s="32">
        <f t="shared" si="93"/>
        <v>0</v>
      </c>
      <c r="M253" s="32">
        <f t="shared" si="93"/>
        <v>26660.25</v>
      </c>
      <c r="N253" s="32"/>
      <c r="O253" s="32">
        <f t="shared" si="93"/>
        <v>0</v>
      </c>
      <c r="P253" s="32">
        <f t="shared" si="93"/>
        <v>0</v>
      </c>
      <c r="Q253" s="32"/>
      <c r="R253" s="32"/>
      <c r="S253" s="32">
        <f t="shared" si="93"/>
        <v>0</v>
      </c>
      <c r="T253" s="32"/>
      <c r="U253" s="32">
        <f t="shared" si="93"/>
        <v>0</v>
      </c>
      <c r="V253" s="32">
        <f t="shared" si="93"/>
        <v>3999.04</v>
      </c>
      <c r="W253" s="32">
        <f t="shared" si="93"/>
        <v>4598.89</v>
      </c>
      <c r="X253" s="32">
        <f t="shared" si="93"/>
        <v>35258.18</v>
      </c>
    </row>
    <row r="254" spans="2:24" s="9" customFormat="1" ht="15.75">
      <c r="B254" s="51" t="s">
        <v>59</v>
      </c>
      <c r="C254" s="144">
        <f>C253+C252+C251</f>
        <v>5.5</v>
      </c>
      <c r="D254" s="144">
        <f aca="true" t="shared" si="94" ref="D254:X254">D253+D252+D251</f>
        <v>0</v>
      </c>
      <c r="E254" s="144">
        <f t="shared" si="94"/>
        <v>0</v>
      </c>
      <c r="F254" s="144">
        <f t="shared" si="94"/>
        <v>0</v>
      </c>
      <c r="G254" s="144">
        <f t="shared" si="94"/>
        <v>5.5</v>
      </c>
      <c r="H254" s="144">
        <f t="shared" si="94"/>
        <v>3.5</v>
      </c>
      <c r="I254" s="144">
        <f t="shared" si="94"/>
        <v>2</v>
      </c>
      <c r="J254" s="144">
        <f t="shared" si="94"/>
        <v>0</v>
      </c>
      <c r="K254" s="144">
        <f t="shared" si="94"/>
        <v>0</v>
      </c>
      <c r="L254" s="144">
        <f t="shared" si="94"/>
        <v>0</v>
      </c>
      <c r="M254" s="144">
        <f t="shared" si="94"/>
        <v>81274.75</v>
      </c>
      <c r="N254" s="144"/>
      <c r="O254" s="144">
        <f t="shared" si="94"/>
        <v>0</v>
      </c>
      <c r="P254" s="144">
        <f t="shared" si="94"/>
        <v>0</v>
      </c>
      <c r="Q254" s="144"/>
      <c r="R254" s="144"/>
      <c r="S254" s="144">
        <f t="shared" si="94"/>
        <v>0</v>
      </c>
      <c r="T254" s="144"/>
      <c r="U254" s="144">
        <f t="shared" si="94"/>
        <v>0</v>
      </c>
      <c r="V254" s="144">
        <f t="shared" si="94"/>
        <v>12191.22</v>
      </c>
      <c r="W254" s="144">
        <f t="shared" si="94"/>
        <v>14019.89</v>
      </c>
      <c r="X254" s="144">
        <f t="shared" si="94"/>
        <v>107485.85999999999</v>
      </c>
    </row>
    <row r="255" spans="1:24" ht="12.75">
      <c r="A255" s="11"/>
      <c r="B255" s="50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</row>
    <row r="256" spans="2:24" s="24" customFormat="1" ht="18">
      <c r="B256" s="295" t="s">
        <v>150</v>
      </c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</row>
    <row r="257" spans="2:11" s="24" customFormat="1" ht="15.75">
      <c r="B257" s="51"/>
      <c r="C257" s="51"/>
      <c r="D257" s="51"/>
      <c r="E257" s="51"/>
      <c r="F257" s="51"/>
      <c r="G257" s="51"/>
      <c r="H257" s="51"/>
      <c r="I257" s="51"/>
      <c r="J257" s="51"/>
      <c r="K257" s="51"/>
    </row>
    <row r="258" spans="1:24" s="90" customFormat="1" ht="12.75" customHeight="1">
      <c r="A258" s="283" t="s">
        <v>52</v>
      </c>
      <c r="B258" s="284" t="s">
        <v>0</v>
      </c>
      <c r="C258" s="284" t="s">
        <v>51</v>
      </c>
      <c r="D258" s="284"/>
      <c r="E258" s="284"/>
      <c r="F258" s="284"/>
      <c r="G258" s="284"/>
      <c r="H258" s="284"/>
      <c r="I258" s="284"/>
      <c r="J258" s="284"/>
      <c r="K258" s="284"/>
      <c r="L258" s="284" t="s">
        <v>105</v>
      </c>
      <c r="M258" s="284" t="s">
        <v>71</v>
      </c>
      <c r="N258" s="285" t="s">
        <v>72</v>
      </c>
      <c r="O258" s="286"/>
      <c r="P258" s="286"/>
      <c r="Q258" s="287"/>
      <c r="R258" s="284" t="s">
        <v>74</v>
      </c>
      <c r="S258" s="284"/>
      <c r="T258" s="284"/>
      <c r="U258" s="284"/>
      <c r="V258" s="284"/>
      <c r="W258" s="288" t="s">
        <v>75</v>
      </c>
      <c r="X258" s="284" t="s">
        <v>76</v>
      </c>
    </row>
    <row r="259" spans="1:24" s="90" customFormat="1" ht="81" customHeight="1">
      <c r="A259" s="283"/>
      <c r="B259" s="284"/>
      <c r="C259" s="157" t="s">
        <v>48</v>
      </c>
      <c r="D259" s="290" t="s">
        <v>49</v>
      </c>
      <c r="E259" s="290"/>
      <c r="F259" s="290"/>
      <c r="G259" s="291" t="s">
        <v>39</v>
      </c>
      <c r="H259" s="291"/>
      <c r="I259" s="291"/>
      <c r="J259" s="291"/>
      <c r="K259" s="157" t="s">
        <v>50</v>
      </c>
      <c r="L259" s="284"/>
      <c r="M259" s="284"/>
      <c r="N259" s="284" t="s">
        <v>157</v>
      </c>
      <c r="O259" s="284"/>
      <c r="P259" s="130" t="s">
        <v>73</v>
      </c>
      <c r="Q259" s="129" t="s">
        <v>195</v>
      </c>
      <c r="R259" s="284" t="s">
        <v>158</v>
      </c>
      <c r="S259" s="284"/>
      <c r="T259" s="130" t="s">
        <v>77</v>
      </c>
      <c r="U259" s="284" t="s">
        <v>159</v>
      </c>
      <c r="V259" s="284"/>
      <c r="W259" s="289"/>
      <c r="X259" s="284"/>
    </row>
    <row r="260" spans="1:24" s="132" customFormat="1" ht="15">
      <c r="A260" s="133"/>
      <c r="B260" s="163"/>
      <c r="C260" s="164"/>
      <c r="D260" s="164" t="s">
        <v>48</v>
      </c>
      <c r="E260" s="164" t="s">
        <v>196</v>
      </c>
      <c r="F260" s="164" t="s">
        <v>197</v>
      </c>
      <c r="G260" s="164" t="s">
        <v>48</v>
      </c>
      <c r="H260" s="164" t="s">
        <v>196</v>
      </c>
      <c r="I260" s="164" t="s">
        <v>197</v>
      </c>
      <c r="J260" s="165" t="s">
        <v>69</v>
      </c>
      <c r="K260" s="164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</row>
    <row r="261" spans="1:24" ht="15.75">
      <c r="A261" s="11"/>
      <c r="B261" s="189" t="s">
        <v>58</v>
      </c>
      <c r="C261" s="71"/>
      <c r="D261" s="63"/>
      <c r="E261" s="63"/>
      <c r="F261" s="63"/>
      <c r="G261" s="64"/>
      <c r="H261" s="64"/>
      <c r="I261" s="64"/>
      <c r="J261" s="64"/>
      <c r="K261" s="65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ht="30">
      <c r="A262" s="11"/>
      <c r="B262" s="187" t="s">
        <v>191</v>
      </c>
      <c r="C262" s="178">
        <f>D262+G262+K262</f>
        <v>1</v>
      </c>
      <c r="D262" s="178"/>
      <c r="E262" s="178"/>
      <c r="F262" s="178"/>
      <c r="G262" s="178">
        <f>H262+I262+J262</f>
        <v>1</v>
      </c>
      <c r="H262" s="178"/>
      <c r="I262" s="178">
        <v>1</v>
      </c>
      <c r="J262" s="178"/>
      <c r="K262" s="178"/>
      <c r="L262" s="183">
        <f>L248</f>
        <v>11849</v>
      </c>
      <c r="M262" s="183">
        <f>C262*L262</f>
        <v>11849</v>
      </c>
      <c r="N262" s="183"/>
      <c r="O262" s="183">
        <f>ROUND(M262*N262/100,2)</f>
        <v>0</v>
      </c>
      <c r="P262" s="183"/>
      <c r="Q262" s="183"/>
      <c r="R262" s="183"/>
      <c r="S262" s="183">
        <f>ROUND(M262*R262,2)</f>
        <v>0</v>
      </c>
      <c r="T262" s="183"/>
      <c r="U262" s="183">
        <v>5</v>
      </c>
      <c r="V262" s="183">
        <f>ROUND(M262*U262/100,2)</f>
        <v>592.45</v>
      </c>
      <c r="W262" s="183">
        <f>ROUND((M262+O262+S262+V262)*0.15,2)</f>
        <v>1866.22</v>
      </c>
      <c r="X262" s="183">
        <f>M262+O262+S262+V262+W262</f>
        <v>14307.67</v>
      </c>
    </row>
    <row r="263" spans="1:24" ht="15">
      <c r="A263" s="11"/>
      <c r="B263" s="182" t="s">
        <v>224</v>
      </c>
      <c r="C263" s="178">
        <f>D263+G263+K263</f>
        <v>4</v>
      </c>
      <c r="D263" s="178"/>
      <c r="E263" s="178"/>
      <c r="F263" s="178"/>
      <c r="G263" s="178">
        <v>4</v>
      </c>
      <c r="H263" s="178"/>
      <c r="I263" s="178">
        <f>G263-H263-J263</f>
        <v>4</v>
      </c>
      <c r="J263" s="178"/>
      <c r="K263" s="178"/>
      <c r="L263" s="183">
        <f>L186</f>
        <v>11849</v>
      </c>
      <c r="M263" s="183">
        <f>C263*L263</f>
        <v>47396</v>
      </c>
      <c r="N263" s="183"/>
      <c r="O263" s="183">
        <f>ROUND(M263*N263/100,2)</f>
        <v>0</v>
      </c>
      <c r="P263" s="183"/>
      <c r="Q263" s="183"/>
      <c r="R263" s="183"/>
      <c r="S263" s="183">
        <f>ROUND(M263*R263,2)</f>
        <v>0</v>
      </c>
      <c r="T263" s="183"/>
      <c r="U263" s="183">
        <v>15</v>
      </c>
      <c r="V263" s="186">
        <f>ROUND(M263*U263/100,2)</f>
        <v>7109.4</v>
      </c>
      <c r="W263" s="183">
        <f>ROUND((M263+O263+S263+V263)*0.15,2)</f>
        <v>8175.81</v>
      </c>
      <c r="X263" s="183">
        <f>M263+O263+S263+V263+W263</f>
        <v>62681.21</v>
      </c>
    </row>
    <row r="264" spans="2:24" s="7" customFormat="1" ht="15.75">
      <c r="B264" s="177" t="s">
        <v>54</v>
      </c>
      <c r="C264" s="227">
        <f>SUM(C262:C263)</f>
        <v>5</v>
      </c>
      <c r="D264" s="227">
        <f aca="true" t="shared" si="95" ref="D264:K264">SUM(D262:D263)</f>
        <v>0</v>
      </c>
      <c r="E264" s="227">
        <f t="shared" si="95"/>
        <v>0</v>
      </c>
      <c r="F264" s="227">
        <f t="shared" si="95"/>
        <v>0</v>
      </c>
      <c r="G264" s="227">
        <f t="shared" si="95"/>
        <v>5</v>
      </c>
      <c r="H264" s="227">
        <f t="shared" si="95"/>
        <v>0</v>
      </c>
      <c r="I264" s="227">
        <f t="shared" si="95"/>
        <v>5</v>
      </c>
      <c r="J264" s="227">
        <f t="shared" si="95"/>
        <v>0</v>
      </c>
      <c r="K264" s="227">
        <f t="shared" si="95"/>
        <v>0</v>
      </c>
      <c r="L264" s="227"/>
      <c r="M264" s="227">
        <f aca="true" t="shared" si="96" ref="M264:S264">SUM(M262:M263)</f>
        <v>59245</v>
      </c>
      <c r="N264" s="227"/>
      <c r="O264" s="227">
        <f t="shared" si="96"/>
        <v>0</v>
      </c>
      <c r="P264" s="227">
        <f t="shared" si="96"/>
        <v>0</v>
      </c>
      <c r="Q264" s="227"/>
      <c r="R264" s="227"/>
      <c r="S264" s="227">
        <f t="shared" si="96"/>
        <v>0</v>
      </c>
      <c r="T264" s="227"/>
      <c r="U264" s="227"/>
      <c r="V264" s="227">
        <f>SUM(V262:V263)</f>
        <v>7701.849999999999</v>
      </c>
      <c r="W264" s="227">
        <f>SUM(W262:W263)</f>
        <v>10042.03</v>
      </c>
      <c r="X264" s="227">
        <f>SUM(X262:X263)</f>
        <v>76988.88</v>
      </c>
    </row>
    <row r="265" spans="2:24" s="14" customFormat="1" ht="15.75">
      <c r="B265" s="193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</row>
    <row r="266" spans="2:24" s="142" customFormat="1" ht="15.75">
      <c r="B266" s="181" t="s">
        <v>80</v>
      </c>
      <c r="C266" s="144">
        <f>C264</f>
        <v>5</v>
      </c>
      <c r="D266" s="144">
        <f aca="true" t="shared" si="97" ref="D266:K266">D264</f>
        <v>0</v>
      </c>
      <c r="E266" s="144">
        <f t="shared" si="97"/>
        <v>0</v>
      </c>
      <c r="F266" s="144">
        <f t="shared" si="97"/>
        <v>0</v>
      </c>
      <c r="G266" s="144">
        <f t="shared" si="97"/>
        <v>5</v>
      </c>
      <c r="H266" s="144">
        <f t="shared" si="97"/>
        <v>0</v>
      </c>
      <c r="I266" s="144">
        <f t="shared" si="97"/>
        <v>5</v>
      </c>
      <c r="J266" s="144">
        <f t="shared" si="97"/>
        <v>0</v>
      </c>
      <c r="K266" s="144">
        <f t="shared" si="97"/>
        <v>0</v>
      </c>
      <c r="L266" s="144"/>
      <c r="M266" s="144">
        <f aca="true" t="shared" si="98" ref="M266:X266">M264</f>
        <v>59245</v>
      </c>
      <c r="N266" s="144"/>
      <c r="O266" s="144">
        <f t="shared" si="98"/>
        <v>0</v>
      </c>
      <c r="P266" s="144">
        <f t="shared" si="98"/>
        <v>0</v>
      </c>
      <c r="Q266" s="144"/>
      <c r="R266" s="144"/>
      <c r="S266" s="144">
        <f t="shared" si="98"/>
        <v>0</v>
      </c>
      <c r="T266" s="144"/>
      <c r="U266" s="144"/>
      <c r="V266" s="144">
        <f t="shared" si="98"/>
        <v>7701.849999999999</v>
      </c>
      <c r="W266" s="144">
        <f t="shared" si="98"/>
        <v>10042.03</v>
      </c>
      <c r="X266" s="144">
        <f t="shared" si="98"/>
        <v>76988.88</v>
      </c>
    </row>
    <row r="267" spans="2:24" s="142" customFormat="1" ht="15.75">
      <c r="B267" s="51" t="s">
        <v>59</v>
      </c>
      <c r="C267" s="144">
        <f>C266</f>
        <v>5</v>
      </c>
      <c r="D267" s="144">
        <f aca="true" t="shared" si="99" ref="D267:K267">D266</f>
        <v>0</v>
      </c>
      <c r="E267" s="144">
        <f t="shared" si="99"/>
        <v>0</v>
      </c>
      <c r="F267" s="144">
        <f t="shared" si="99"/>
        <v>0</v>
      </c>
      <c r="G267" s="144">
        <f t="shared" si="99"/>
        <v>5</v>
      </c>
      <c r="H267" s="144">
        <f t="shared" si="99"/>
        <v>0</v>
      </c>
      <c r="I267" s="144">
        <f t="shared" si="99"/>
        <v>5</v>
      </c>
      <c r="J267" s="144">
        <f t="shared" si="99"/>
        <v>0</v>
      </c>
      <c r="K267" s="144">
        <f t="shared" si="99"/>
        <v>0</v>
      </c>
      <c r="L267" s="144"/>
      <c r="M267" s="144">
        <f aca="true" t="shared" si="100" ref="M267:X267">M266</f>
        <v>59245</v>
      </c>
      <c r="N267" s="144"/>
      <c r="O267" s="144">
        <f t="shared" si="100"/>
        <v>0</v>
      </c>
      <c r="P267" s="144">
        <f t="shared" si="100"/>
        <v>0</v>
      </c>
      <c r="Q267" s="144"/>
      <c r="R267" s="144"/>
      <c r="S267" s="144">
        <f t="shared" si="100"/>
        <v>0</v>
      </c>
      <c r="T267" s="144"/>
      <c r="U267" s="144"/>
      <c r="V267" s="144">
        <f t="shared" si="100"/>
        <v>7701.849999999999</v>
      </c>
      <c r="W267" s="144">
        <f t="shared" si="100"/>
        <v>10042.03</v>
      </c>
      <c r="X267" s="144">
        <f t="shared" si="100"/>
        <v>76988.88</v>
      </c>
    </row>
    <row r="268" spans="1:24" s="8" customFormat="1" ht="12.75">
      <c r="A268" s="58"/>
      <c r="B268" s="50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</row>
    <row r="269" spans="2:24" s="24" customFormat="1" ht="18">
      <c r="B269" s="297" t="s">
        <v>151</v>
      </c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</row>
    <row r="270" spans="2:24" s="24" customFormat="1" ht="15.75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</row>
    <row r="271" spans="1:24" s="90" customFormat="1" ht="12.75" customHeight="1">
      <c r="A271" s="283" t="s">
        <v>52</v>
      </c>
      <c r="B271" s="284" t="s">
        <v>0</v>
      </c>
      <c r="C271" s="284" t="s">
        <v>51</v>
      </c>
      <c r="D271" s="284"/>
      <c r="E271" s="284"/>
      <c r="F271" s="284"/>
      <c r="G271" s="284"/>
      <c r="H271" s="284"/>
      <c r="I271" s="284"/>
      <c r="J271" s="284"/>
      <c r="K271" s="284"/>
      <c r="L271" s="284" t="s">
        <v>105</v>
      </c>
      <c r="M271" s="284" t="s">
        <v>71</v>
      </c>
      <c r="N271" s="285" t="s">
        <v>72</v>
      </c>
      <c r="O271" s="286"/>
      <c r="P271" s="286"/>
      <c r="Q271" s="287"/>
      <c r="R271" s="284" t="s">
        <v>74</v>
      </c>
      <c r="S271" s="284"/>
      <c r="T271" s="284"/>
      <c r="U271" s="284"/>
      <c r="V271" s="284"/>
      <c r="W271" s="288" t="s">
        <v>75</v>
      </c>
      <c r="X271" s="284" t="s">
        <v>76</v>
      </c>
    </row>
    <row r="272" spans="1:24" s="90" customFormat="1" ht="81" customHeight="1">
      <c r="A272" s="283"/>
      <c r="B272" s="284"/>
      <c r="C272" s="157" t="s">
        <v>48</v>
      </c>
      <c r="D272" s="290" t="s">
        <v>49</v>
      </c>
      <c r="E272" s="290"/>
      <c r="F272" s="290"/>
      <c r="G272" s="291" t="s">
        <v>39</v>
      </c>
      <c r="H272" s="291"/>
      <c r="I272" s="291"/>
      <c r="J272" s="291"/>
      <c r="K272" s="157" t="s">
        <v>50</v>
      </c>
      <c r="L272" s="284"/>
      <c r="M272" s="284"/>
      <c r="N272" s="284" t="s">
        <v>157</v>
      </c>
      <c r="O272" s="284"/>
      <c r="P272" s="130" t="s">
        <v>73</v>
      </c>
      <c r="Q272" s="129" t="s">
        <v>195</v>
      </c>
      <c r="R272" s="284" t="s">
        <v>158</v>
      </c>
      <c r="S272" s="284"/>
      <c r="T272" s="130" t="s">
        <v>77</v>
      </c>
      <c r="U272" s="284" t="s">
        <v>159</v>
      </c>
      <c r="V272" s="284"/>
      <c r="W272" s="289"/>
      <c r="X272" s="284"/>
    </row>
    <row r="273" spans="1:24" s="132" customFormat="1" ht="15">
      <c r="A273" s="133"/>
      <c r="B273" s="163"/>
      <c r="C273" s="164"/>
      <c r="D273" s="164" t="s">
        <v>48</v>
      </c>
      <c r="E273" s="164" t="s">
        <v>196</v>
      </c>
      <c r="F273" s="164" t="s">
        <v>197</v>
      </c>
      <c r="G273" s="164" t="s">
        <v>48</v>
      </c>
      <c r="H273" s="164" t="s">
        <v>196</v>
      </c>
      <c r="I273" s="164" t="s">
        <v>197</v>
      </c>
      <c r="J273" s="165" t="s">
        <v>69</v>
      </c>
      <c r="K273" s="164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</row>
    <row r="274" spans="1:24" ht="15.75" hidden="1">
      <c r="A274" s="11"/>
      <c r="B274" s="189" t="s">
        <v>56</v>
      </c>
      <c r="C274" s="71"/>
      <c r="D274" s="63"/>
      <c r="E274" s="63"/>
      <c r="F274" s="63"/>
      <c r="G274" s="64"/>
      <c r="H274" s="64"/>
      <c r="I274" s="64"/>
      <c r="J274" s="64"/>
      <c r="K274" s="65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ht="15" hidden="1">
      <c r="A275" s="11"/>
      <c r="B275" s="182" t="s">
        <v>6</v>
      </c>
      <c r="C275" s="178">
        <f>D275+G275+K275</f>
        <v>0</v>
      </c>
      <c r="D275" s="178"/>
      <c r="E275" s="178"/>
      <c r="F275" s="178"/>
      <c r="G275" s="178">
        <f>H275+I275+J275</f>
        <v>0</v>
      </c>
      <c r="H275" s="178">
        <v>0</v>
      </c>
      <c r="I275" s="178"/>
      <c r="J275" s="178"/>
      <c r="K275" s="178"/>
      <c r="L275" s="183">
        <f>L245</f>
        <v>16070</v>
      </c>
      <c r="M275" s="183">
        <f>C275*L275</f>
        <v>0</v>
      </c>
      <c r="N275" s="183">
        <v>4</v>
      </c>
      <c r="O275" s="183">
        <f>ROUND(M275*N275/100,2)</f>
        <v>0</v>
      </c>
      <c r="P275" s="183"/>
      <c r="Q275" s="183"/>
      <c r="R275" s="183"/>
      <c r="S275" s="183">
        <f>ROUND(M275*R275,2)</f>
        <v>0</v>
      </c>
      <c r="T275" s="183"/>
      <c r="U275" s="183">
        <v>15</v>
      </c>
      <c r="V275" s="183">
        <f>ROUND(M275*U275/100,2)</f>
        <v>0</v>
      </c>
      <c r="W275" s="183">
        <f>ROUND((M275+O275+S275+V275)*0.15,2)</f>
        <v>0</v>
      </c>
      <c r="X275" s="183">
        <f>M275+O275+S275+V275+W275</f>
        <v>0</v>
      </c>
    </row>
    <row r="276" spans="2:24" s="7" customFormat="1" ht="15.75" hidden="1">
      <c r="B276" s="177" t="s">
        <v>54</v>
      </c>
      <c r="C276" s="32">
        <f>C275</f>
        <v>0</v>
      </c>
      <c r="D276" s="32">
        <f aca="true" t="shared" si="101" ref="D276:K276">D275</f>
        <v>0</v>
      </c>
      <c r="E276" s="32">
        <f t="shared" si="101"/>
        <v>0</v>
      </c>
      <c r="F276" s="32">
        <f t="shared" si="101"/>
        <v>0</v>
      </c>
      <c r="G276" s="32">
        <f t="shared" si="101"/>
        <v>0</v>
      </c>
      <c r="H276" s="32">
        <f t="shared" si="101"/>
        <v>0</v>
      </c>
      <c r="I276" s="32">
        <f t="shared" si="101"/>
        <v>0</v>
      </c>
      <c r="J276" s="32">
        <f t="shared" si="101"/>
        <v>0</v>
      </c>
      <c r="K276" s="32">
        <f t="shared" si="101"/>
        <v>0</v>
      </c>
      <c r="L276" s="32"/>
      <c r="M276" s="32">
        <f aca="true" t="shared" si="102" ref="M276:X276">M275</f>
        <v>0</v>
      </c>
      <c r="N276" s="32"/>
      <c r="O276" s="32">
        <f t="shared" si="102"/>
        <v>0</v>
      </c>
      <c r="P276" s="32">
        <f t="shared" si="102"/>
        <v>0</v>
      </c>
      <c r="Q276" s="32"/>
      <c r="R276" s="32"/>
      <c r="S276" s="32">
        <f t="shared" si="102"/>
        <v>0</v>
      </c>
      <c r="T276" s="32"/>
      <c r="U276" s="32"/>
      <c r="V276" s="32">
        <f t="shared" si="102"/>
        <v>0</v>
      </c>
      <c r="W276" s="32">
        <f t="shared" si="102"/>
        <v>0</v>
      </c>
      <c r="X276" s="32">
        <f t="shared" si="102"/>
        <v>0</v>
      </c>
    </row>
    <row r="277" spans="1:24" ht="15.75">
      <c r="A277" s="11"/>
      <c r="B277" s="189" t="s">
        <v>58</v>
      </c>
      <c r="C277" s="71"/>
      <c r="D277" s="63"/>
      <c r="E277" s="63"/>
      <c r="F277" s="63"/>
      <c r="G277" s="64"/>
      <c r="H277" s="64"/>
      <c r="I277" s="64"/>
      <c r="J277" s="64"/>
      <c r="K277" s="65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ht="30">
      <c r="A278" s="11"/>
      <c r="B278" s="187" t="s">
        <v>191</v>
      </c>
      <c r="C278" s="178">
        <f>D278+G278+K278</f>
        <v>2</v>
      </c>
      <c r="D278" s="178"/>
      <c r="E278" s="178"/>
      <c r="F278" s="178"/>
      <c r="G278" s="178">
        <f>H278+I278+J278</f>
        <v>2</v>
      </c>
      <c r="H278" s="178"/>
      <c r="I278" s="178">
        <v>2</v>
      </c>
      <c r="J278" s="178"/>
      <c r="K278" s="178"/>
      <c r="L278" s="183">
        <f>L263</f>
        <v>11849</v>
      </c>
      <c r="M278" s="183">
        <f>C278*L278</f>
        <v>23698</v>
      </c>
      <c r="N278" s="183"/>
      <c r="O278" s="183">
        <f>ROUND(M278*N278/100,2)</f>
        <v>0</v>
      </c>
      <c r="P278" s="183"/>
      <c r="Q278" s="183"/>
      <c r="R278" s="183"/>
      <c r="S278" s="183">
        <f>ROUND(M278*R278,2)</f>
        <v>0</v>
      </c>
      <c r="T278" s="183"/>
      <c r="U278" s="183">
        <v>10</v>
      </c>
      <c r="V278" s="183">
        <f>ROUND(M278*U278/100,2)</f>
        <v>2369.8</v>
      </c>
      <c r="W278" s="183">
        <f>ROUND((M278+O278+S278+V278)*0.15,2)</f>
        <v>3910.17</v>
      </c>
      <c r="X278" s="183">
        <f>M278+O278+S278+V278+W278</f>
        <v>29977.97</v>
      </c>
    </row>
    <row r="279" spans="2:24" s="7" customFormat="1" ht="15.75">
      <c r="B279" s="177" t="s">
        <v>54</v>
      </c>
      <c r="C279" s="32">
        <f>C278</f>
        <v>2</v>
      </c>
      <c r="D279" s="32">
        <f aca="true" t="shared" si="103" ref="D279:K279">D278</f>
        <v>0</v>
      </c>
      <c r="E279" s="32">
        <f t="shared" si="103"/>
        <v>0</v>
      </c>
      <c r="F279" s="32">
        <f t="shared" si="103"/>
        <v>0</v>
      </c>
      <c r="G279" s="32">
        <f>G278</f>
        <v>2</v>
      </c>
      <c r="H279" s="32">
        <f t="shared" si="103"/>
        <v>0</v>
      </c>
      <c r="I279" s="32">
        <f t="shared" si="103"/>
        <v>2</v>
      </c>
      <c r="J279" s="32">
        <f t="shared" si="103"/>
        <v>0</v>
      </c>
      <c r="K279" s="32">
        <f t="shared" si="103"/>
        <v>0</v>
      </c>
      <c r="L279" s="32"/>
      <c r="M279" s="32">
        <f aca="true" t="shared" si="104" ref="M279:S279">M278</f>
        <v>23698</v>
      </c>
      <c r="N279" s="32"/>
      <c r="O279" s="32">
        <f t="shared" si="104"/>
        <v>0</v>
      </c>
      <c r="P279" s="32">
        <f t="shared" si="104"/>
        <v>0</v>
      </c>
      <c r="Q279" s="32"/>
      <c r="R279" s="32"/>
      <c r="S279" s="32">
        <f t="shared" si="104"/>
        <v>0</v>
      </c>
      <c r="T279" s="32"/>
      <c r="U279" s="32"/>
      <c r="V279" s="32">
        <f>V278</f>
        <v>2369.8</v>
      </c>
      <c r="W279" s="32">
        <f>W278</f>
        <v>3910.17</v>
      </c>
      <c r="X279" s="32">
        <f>X278</f>
        <v>29977.97</v>
      </c>
    </row>
    <row r="280" spans="2:24" s="9" customFormat="1" ht="15.75" hidden="1">
      <c r="B280" s="181" t="s">
        <v>56</v>
      </c>
      <c r="C280" s="32">
        <f>C276</f>
        <v>0</v>
      </c>
      <c r="D280" s="32">
        <f aca="true" t="shared" si="105" ref="D280:X280">D276</f>
        <v>0</v>
      </c>
      <c r="E280" s="32">
        <f t="shared" si="105"/>
        <v>0</v>
      </c>
      <c r="F280" s="32">
        <f t="shared" si="105"/>
        <v>0</v>
      </c>
      <c r="G280" s="32">
        <f>G276</f>
        <v>0</v>
      </c>
      <c r="H280" s="32">
        <f>H276</f>
        <v>0</v>
      </c>
      <c r="I280" s="32">
        <f>I276</f>
        <v>0</v>
      </c>
      <c r="J280" s="32">
        <f t="shared" si="105"/>
        <v>0</v>
      </c>
      <c r="K280" s="32">
        <f t="shared" si="105"/>
        <v>0</v>
      </c>
      <c r="L280" s="32"/>
      <c r="M280" s="32">
        <f t="shared" si="105"/>
        <v>0</v>
      </c>
      <c r="N280" s="32"/>
      <c r="O280" s="32">
        <f t="shared" si="105"/>
        <v>0</v>
      </c>
      <c r="P280" s="32">
        <f t="shared" si="105"/>
        <v>0</v>
      </c>
      <c r="Q280" s="32"/>
      <c r="R280" s="32"/>
      <c r="S280" s="32">
        <f t="shared" si="105"/>
        <v>0</v>
      </c>
      <c r="T280" s="32"/>
      <c r="U280" s="32"/>
      <c r="V280" s="32">
        <f t="shared" si="105"/>
        <v>0</v>
      </c>
      <c r="W280" s="32">
        <f t="shared" si="105"/>
        <v>0</v>
      </c>
      <c r="X280" s="32">
        <f t="shared" si="105"/>
        <v>0</v>
      </c>
    </row>
    <row r="281" spans="2:24" s="9" customFormat="1" ht="15.75">
      <c r="B281" s="181" t="s">
        <v>80</v>
      </c>
      <c r="C281" s="32">
        <f>C279</f>
        <v>2</v>
      </c>
      <c r="D281" s="32">
        <f aca="true" t="shared" si="106" ref="D281:X281">D279</f>
        <v>0</v>
      </c>
      <c r="E281" s="32">
        <f t="shared" si="106"/>
        <v>0</v>
      </c>
      <c r="F281" s="32">
        <f t="shared" si="106"/>
        <v>0</v>
      </c>
      <c r="G281" s="32">
        <f t="shared" si="106"/>
        <v>2</v>
      </c>
      <c r="H281" s="32">
        <f t="shared" si="106"/>
        <v>0</v>
      </c>
      <c r="I281" s="32">
        <f>I279</f>
        <v>2</v>
      </c>
      <c r="J281" s="32">
        <f t="shared" si="106"/>
        <v>0</v>
      </c>
      <c r="K281" s="32">
        <f t="shared" si="106"/>
        <v>0</v>
      </c>
      <c r="L281" s="32"/>
      <c r="M281" s="32">
        <f t="shared" si="106"/>
        <v>23698</v>
      </c>
      <c r="N281" s="32"/>
      <c r="O281" s="32">
        <f t="shared" si="106"/>
        <v>0</v>
      </c>
      <c r="P281" s="32">
        <f t="shared" si="106"/>
        <v>0</v>
      </c>
      <c r="Q281" s="32"/>
      <c r="R281" s="32"/>
      <c r="S281" s="32">
        <f t="shared" si="106"/>
        <v>0</v>
      </c>
      <c r="T281" s="32"/>
      <c r="U281" s="32"/>
      <c r="V281" s="32">
        <f t="shared" si="106"/>
        <v>2369.8</v>
      </c>
      <c r="W281" s="32">
        <f t="shared" si="106"/>
        <v>3910.17</v>
      </c>
      <c r="X281" s="32">
        <f t="shared" si="106"/>
        <v>29977.97</v>
      </c>
    </row>
    <row r="282" spans="2:24" s="9" customFormat="1" ht="15.75">
      <c r="B282" s="51" t="s">
        <v>59</v>
      </c>
      <c r="C282" s="144">
        <f aca="true" t="shared" si="107" ref="C282:X282">C281+C280</f>
        <v>2</v>
      </c>
      <c r="D282" s="144">
        <f t="shared" si="107"/>
        <v>0</v>
      </c>
      <c r="E282" s="144">
        <f t="shared" si="107"/>
        <v>0</v>
      </c>
      <c r="F282" s="144">
        <f t="shared" si="107"/>
        <v>0</v>
      </c>
      <c r="G282" s="144">
        <f t="shared" si="107"/>
        <v>2</v>
      </c>
      <c r="H282" s="144">
        <f t="shared" si="107"/>
        <v>0</v>
      </c>
      <c r="I282" s="144">
        <f>I281+I280</f>
        <v>2</v>
      </c>
      <c r="J282" s="144">
        <f t="shared" si="107"/>
        <v>0</v>
      </c>
      <c r="K282" s="144">
        <f t="shared" si="107"/>
        <v>0</v>
      </c>
      <c r="L282" s="144"/>
      <c r="M282" s="144">
        <f t="shared" si="107"/>
        <v>23698</v>
      </c>
      <c r="N282" s="144"/>
      <c r="O282" s="144">
        <f t="shared" si="107"/>
        <v>0</v>
      </c>
      <c r="P282" s="144">
        <f t="shared" si="107"/>
        <v>0</v>
      </c>
      <c r="Q282" s="144"/>
      <c r="R282" s="144"/>
      <c r="S282" s="144">
        <f t="shared" si="107"/>
        <v>0</v>
      </c>
      <c r="T282" s="144"/>
      <c r="U282" s="144"/>
      <c r="V282" s="144">
        <f t="shared" si="107"/>
        <v>2369.8</v>
      </c>
      <c r="W282" s="144">
        <f t="shared" si="107"/>
        <v>3910.17</v>
      </c>
      <c r="X282" s="144">
        <f t="shared" si="107"/>
        <v>29977.97</v>
      </c>
    </row>
    <row r="283" spans="1:24" ht="12.75">
      <c r="A283" s="11"/>
      <c r="B283" s="50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</row>
    <row r="284" spans="2:24" s="24" customFormat="1" ht="18">
      <c r="B284" s="295" t="s">
        <v>152</v>
      </c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</row>
    <row r="285" spans="2:11" s="24" customFormat="1" ht="15.75">
      <c r="B285" s="51"/>
      <c r="C285" s="66"/>
      <c r="D285" s="66"/>
      <c r="E285" s="66"/>
      <c r="F285" s="66"/>
      <c r="G285" s="66"/>
      <c r="H285" s="66"/>
      <c r="I285" s="66"/>
      <c r="J285" s="66"/>
      <c r="K285" s="66"/>
    </row>
    <row r="286" spans="1:24" s="90" customFormat="1" ht="12.75" customHeight="1">
      <c r="A286" s="283" t="s">
        <v>52</v>
      </c>
      <c r="B286" s="284" t="s">
        <v>0</v>
      </c>
      <c r="C286" s="284" t="s">
        <v>51</v>
      </c>
      <c r="D286" s="284"/>
      <c r="E286" s="284"/>
      <c r="F286" s="284"/>
      <c r="G286" s="284"/>
      <c r="H286" s="284"/>
      <c r="I286" s="284"/>
      <c r="J286" s="284"/>
      <c r="K286" s="284"/>
      <c r="L286" s="284" t="s">
        <v>105</v>
      </c>
      <c r="M286" s="284" t="s">
        <v>71</v>
      </c>
      <c r="N286" s="285" t="s">
        <v>72</v>
      </c>
      <c r="O286" s="286"/>
      <c r="P286" s="286"/>
      <c r="Q286" s="287"/>
      <c r="R286" s="284" t="s">
        <v>74</v>
      </c>
      <c r="S286" s="284"/>
      <c r="T286" s="284"/>
      <c r="U286" s="284"/>
      <c r="V286" s="284"/>
      <c r="W286" s="288" t="s">
        <v>75</v>
      </c>
      <c r="X286" s="284" t="s">
        <v>76</v>
      </c>
    </row>
    <row r="287" spans="1:24" s="90" customFormat="1" ht="81" customHeight="1">
      <c r="A287" s="283"/>
      <c r="B287" s="284"/>
      <c r="C287" s="157" t="s">
        <v>48</v>
      </c>
      <c r="D287" s="290" t="s">
        <v>49</v>
      </c>
      <c r="E287" s="290"/>
      <c r="F287" s="290"/>
      <c r="G287" s="291" t="s">
        <v>39</v>
      </c>
      <c r="H287" s="291"/>
      <c r="I287" s="291"/>
      <c r="J287" s="291"/>
      <c r="K287" s="157" t="s">
        <v>50</v>
      </c>
      <c r="L287" s="284"/>
      <c r="M287" s="284"/>
      <c r="N287" s="284" t="s">
        <v>157</v>
      </c>
      <c r="O287" s="284"/>
      <c r="P287" s="130" t="s">
        <v>73</v>
      </c>
      <c r="Q287" s="129" t="s">
        <v>195</v>
      </c>
      <c r="R287" s="284" t="s">
        <v>158</v>
      </c>
      <c r="S287" s="284"/>
      <c r="T287" s="130" t="s">
        <v>77</v>
      </c>
      <c r="U287" s="284" t="s">
        <v>159</v>
      </c>
      <c r="V287" s="284"/>
      <c r="W287" s="289"/>
      <c r="X287" s="284"/>
    </row>
    <row r="288" spans="1:24" s="132" customFormat="1" ht="15">
      <c r="A288" s="133"/>
      <c r="B288" s="163"/>
      <c r="C288" s="164"/>
      <c r="D288" s="164" t="s">
        <v>48</v>
      </c>
      <c r="E288" s="164" t="s">
        <v>196</v>
      </c>
      <c r="F288" s="164" t="s">
        <v>197</v>
      </c>
      <c r="G288" s="164" t="s">
        <v>48</v>
      </c>
      <c r="H288" s="164" t="s">
        <v>196</v>
      </c>
      <c r="I288" s="164" t="s">
        <v>197</v>
      </c>
      <c r="J288" s="165" t="s">
        <v>69</v>
      </c>
      <c r="K288" s="164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</row>
    <row r="289" spans="1:24" ht="15.75">
      <c r="A289" s="11"/>
      <c r="B289" s="189" t="s">
        <v>56</v>
      </c>
      <c r="C289" s="186"/>
      <c r="D289" s="32"/>
      <c r="E289" s="32"/>
      <c r="F289" s="32"/>
      <c r="G289" s="185"/>
      <c r="H289" s="185"/>
      <c r="I289" s="185"/>
      <c r="J289" s="185"/>
      <c r="K289" s="186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</row>
    <row r="290" spans="1:24" ht="15">
      <c r="A290" s="11"/>
      <c r="B290" s="182" t="s">
        <v>34</v>
      </c>
      <c r="C290" s="178">
        <f>D290+G290+K290</f>
        <v>1</v>
      </c>
      <c r="D290" s="178"/>
      <c r="E290" s="178"/>
      <c r="F290" s="178"/>
      <c r="G290" s="178">
        <v>1</v>
      </c>
      <c r="H290" s="178"/>
      <c r="I290" s="178">
        <f>G290-H290-J290</f>
        <v>1</v>
      </c>
      <c r="J290" s="178"/>
      <c r="K290" s="178"/>
      <c r="L290" s="183">
        <f>L59</f>
        <v>17963</v>
      </c>
      <c r="M290" s="183">
        <f>C290*L290</f>
        <v>17963</v>
      </c>
      <c r="N290" s="183">
        <v>4</v>
      </c>
      <c r="O290" s="183">
        <f>ROUND(M290*N290/100,2)</f>
        <v>718.52</v>
      </c>
      <c r="P290" s="183"/>
      <c r="Q290" s="183"/>
      <c r="R290" s="183"/>
      <c r="S290" s="183">
        <f>ROUND(M290*R290,2)</f>
        <v>0</v>
      </c>
      <c r="T290" s="183"/>
      <c r="U290" s="183">
        <v>15</v>
      </c>
      <c r="V290" s="183">
        <f>ROUND(M290*U290/100,2)</f>
        <v>2694.45</v>
      </c>
      <c r="W290" s="186">
        <f>ROUND((M290+O290+S290+V290)*0.15,2)</f>
        <v>3206.4</v>
      </c>
      <c r="X290" s="183">
        <f>M290+O290+S290+V290+W290</f>
        <v>24582.370000000003</v>
      </c>
    </row>
    <row r="291" spans="1:24" ht="15.75">
      <c r="A291" s="11"/>
      <c r="B291" s="177" t="s">
        <v>54</v>
      </c>
      <c r="C291" s="186">
        <f>C290</f>
        <v>1</v>
      </c>
      <c r="D291" s="186">
        <f aca="true" t="shared" si="108" ref="D291:K291">D290</f>
        <v>0</v>
      </c>
      <c r="E291" s="186">
        <f t="shared" si="108"/>
        <v>0</v>
      </c>
      <c r="F291" s="186">
        <f t="shared" si="108"/>
        <v>0</v>
      </c>
      <c r="G291" s="186">
        <f t="shared" si="108"/>
        <v>1</v>
      </c>
      <c r="H291" s="186">
        <f t="shared" si="108"/>
        <v>0</v>
      </c>
      <c r="I291" s="186">
        <f t="shared" si="108"/>
        <v>1</v>
      </c>
      <c r="J291" s="186">
        <f t="shared" si="108"/>
        <v>0</v>
      </c>
      <c r="K291" s="186">
        <f t="shared" si="108"/>
        <v>0</v>
      </c>
      <c r="L291" s="186"/>
      <c r="M291" s="186">
        <f aca="true" t="shared" si="109" ref="M291:X291">M290</f>
        <v>17963</v>
      </c>
      <c r="N291" s="186"/>
      <c r="O291" s="186">
        <f t="shared" si="109"/>
        <v>718.52</v>
      </c>
      <c r="P291" s="186">
        <f t="shared" si="109"/>
        <v>0</v>
      </c>
      <c r="Q291" s="186"/>
      <c r="R291" s="186"/>
      <c r="S291" s="186">
        <f t="shared" si="109"/>
        <v>0</v>
      </c>
      <c r="T291" s="186"/>
      <c r="U291" s="186"/>
      <c r="V291" s="186">
        <f t="shared" si="109"/>
        <v>2694.45</v>
      </c>
      <c r="W291" s="186">
        <f t="shared" si="109"/>
        <v>3206.4</v>
      </c>
      <c r="X291" s="186">
        <f t="shared" si="109"/>
        <v>24582.370000000003</v>
      </c>
    </row>
    <row r="292" spans="1:24" ht="15.75" hidden="1">
      <c r="A292" s="11"/>
      <c r="B292" s="189" t="s">
        <v>57</v>
      </c>
      <c r="C292" s="186"/>
      <c r="D292" s="32"/>
      <c r="E292" s="32"/>
      <c r="F292" s="32"/>
      <c r="G292" s="185"/>
      <c r="H292" s="185"/>
      <c r="I292" s="185"/>
      <c r="J292" s="185"/>
      <c r="K292" s="186"/>
      <c r="L292" s="183"/>
      <c r="M292" s="183">
        <f>C292*L292</f>
        <v>0</v>
      </c>
      <c r="N292" s="183"/>
      <c r="O292" s="183">
        <f>ROUND(M292*N292/100,2)</f>
        <v>0</v>
      </c>
      <c r="P292" s="183"/>
      <c r="Q292" s="183"/>
      <c r="R292" s="183"/>
      <c r="S292" s="183">
        <f>ROUND(M292*R292,2)</f>
        <v>0</v>
      </c>
      <c r="T292" s="183"/>
      <c r="U292" s="183"/>
      <c r="V292" s="183">
        <f>ROUND(M292*U292/100,2)</f>
        <v>0</v>
      </c>
      <c r="W292" s="183">
        <f>ROUND((M292+O292+S292+V292)*0.15,2)</f>
        <v>0</v>
      </c>
      <c r="X292" s="183">
        <f>M292+O292+S292+V292+W292</f>
        <v>0</v>
      </c>
    </row>
    <row r="293" spans="1:24" ht="15" hidden="1">
      <c r="A293" s="11"/>
      <c r="B293" s="182" t="s">
        <v>10</v>
      </c>
      <c r="C293" s="178">
        <f>D293+G293+K293</f>
        <v>0</v>
      </c>
      <c r="D293" s="178"/>
      <c r="E293" s="178"/>
      <c r="F293" s="178"/>
      <c r="G293" s="178">
        <f>H293+I293+J293</f>
        <v>0</v>
      </c>
      <c r="H293" s="178"/>
      <c r="I293" s="178">
        <v>0</v>
      </c>
      <c r="J293" s="178"/>
      <c r="K293" s="178"/>
      <c r="L293" s="183">
        <v>10951</v>
      </c>
      <c r="M293" s="183">
        <f>C293*L293</f>
        <v>0</v>
      </c>
      <c r="N293" s="183"/>
      <c r="O293" s="183">
        <f>ROUND(M293*N293/100,2)</f>
        <v>0</v>
      </c>
      <c r="P293" s="183"/>
      <c r="Q293" s="183"/>
      <c r="R293" s="183"/>
      <c r="S293" s="183">
        <f>ROUND(M293*R293,2)</f>
        <v>0</v>
      </c>
      <c r="T293" s="183"/>
      <c r="U293" s="183"/>
      <c r="V293" s="183">
        <f>ROUND(M293*U293/100,2)</f>
        <v>0</v>
      </c>
      <c r="W293" s="183">
        <f>ROUND((M293+O293+S293+V293)*0.15,2)</f>
        <v>0</v>
      </c>
      <c r="X293" s="183">
        <f>M293+O293+S293+V293+W293</f>
        <v>0</v>
      </c>
    </row>
    <row r="294" spans="1:24" ht="15.75" hidden="1">
      <c r="A294" s="11"/>
      <c r="B294" s="177" t="s">
        <v>54</v>
      </c>
      <c r="C294" s="186">
        <f>C293</f>
        <v>0</v>
      </c>
      <c r="D294" s="186">
        <f aca="true" t="shared" si="110" ref="D294:K294">D293</f>
        <v>0</v>
      </c>
      <c r="E294" s="186">
        <f t="shared" si="110"/>
        <v>0</v>
      </c>
      <c r="F294" s="186">
        <f t="shared" si="110"/>
        <v>0</v>
      </c>
      <c r="G294" s="186">
        <f t="shared" si="110"/>
        <v>0</v>
      </c>
      <c r="H294" s="186">
        <f t="shared" si="110"/>
        <v>0</v>
      </c>
      <c r="I294" s="186">
        <f t="shared" si="110"/>
        <v>0</v>
      </c>
      <c r="J294" s="186">
        <f t="shared" si="110"/>
        <v>0</v>
      </c>
      <c r="K294" s="186">
        <f t="shared" si="110"/>
        <v>0</v>
      </c>
      <c r="L294" s="186"/>
      <c r="M294" s="186">
        <f>M293</f>
        <v>0</v>
      </c>
      <c r="N294" s="186"/>
      <c r="O294" s="186">
        <f aca="true" t="shared" si="111" ref="O294:X294">O293</f>
        <v>0</v>
      </c>
      <c r="P294" s="186">
        <f t="shared" si="111"/>
        <v>0</v>
      </c>
      <c r="Q294" s="186"/>
      <c r="R294" s="186"/>
      <c r="S294" s="186">
        <f t="shared" si="111"/>
        <v>0</v>
      </c>
      <c r="T294" s="186"/>
      <c r="U294" s="186"/>
      <c r="V294" s="186">
        <f t="shared" si="111"/>
        <v>0</v>
      </c>
      <c r="W294" s="186">
        <f t="shared" si="111"/>
        <v>0</v>
      </c>
      <c r="X294" s="186">
        <f t="shared" si="111"/>
        <v>0</v>
      </c>
    </row>
    <row r="295" spans="1:24" ht="15">
      <c r="A295" s="11"/>
      <c r="B295" s="193"/>
      <c r="C295" s="179"/>
      <c r="D295" s="179"/>
      <c r="E295" s="179"/>
      <c r="F295" s="179"/>
      <c r="G295" s="179"/>
      <c r="H295" s="179"/>
      <c r="I295" s="179"/>
      <c r="J295" s="179"/>
      <c r="K295" s="179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2:24" s="9" customFormat="1" ht="15.75">
      <c r="B296" s="181" t="s">
        <v>56</v>
      </c>
      <c r="C296" s="144">
        <f>C290</f>
        <v>1</v>
      </c>
      <c r="D296" s="144">
        <f aca="true" t="shared" si="112" ref="D296:K296">D290</f>
        <v>0</v>
      </c>
      <c r="E296" s="144">
        <f t="shared" si="112"/>
        <v>0</v>
      </c>
      <c r="F296" s="144">
        <f t="shared" si="112"/>
        <v>0</v>
      </c>
      <c r="G296" s="144">
        <f t="shared" si="112"/>
        <v>1</v>
      </c>
      <c r="H296" s="144">
        <f t="shared" si="112"/>
        <v>0</v>
      </c>
      <c r="I296" s="144">
        <f t="shared" si="112"/>
        <v>1</v>
      </c>
      <c r="J296" s="144">
        <f t="shared" si="112"/>
        <v>0</v>
      </c>
      <c r="K296" s="144">
        <f t="shared" si="112"/>
        <v>0</v>
      </c>
      <c r="L296" s="144"/>
      <c r="M296" s="144">
        <f aca="true" t="shared" si="113" ref="M296:X296">M290</f>
        <v>17963</v>
      </c>
      <c r="N296" s="144"/>
      <c r="O296" s="144">
        <f t="shared" si="113"/>
        <v>718.52</v>
      </c>
      <c r="P296" s="144">
        <f t="shared" si="113"/>
        <v>0</v>
      </c>
      <c r="Q296" s="144"/>
      <c r="R296" s="144"/>
      <c r="S296" s="144">
        <f t="shared" si="113"/>
        <v>0</v>
      </c>
      <c r="T296" s="144"/>
      <c r="U296" s="144"/>
      <c r="V296" s="144">
        <f t="shared" si="113"/>
        <v>2694.45</v>
      </c>
      <c r="W296" s="144">
        <f t="shared" si="113"/>
        <v>3206.4</v>
      </c>
      <c r="X296" s="144">
        <f t="shared" si="113"/>
        <v>24582.370000000003</v>
      </c>
    </row>
    <row r="297" spans="2:24" s="9" customFormat="1" ht="15.75" hidden="1">
      <c r="B297" s="181" t="s">
        <v>57</v>
      </c>
      <c r="C297" s="144">
        <f>C294</f>
        <v>0</v>
      </c>
      <c r="D297" s="144">
        <f>D294</f>
        <v>0</v>
      </c>
      <c r="E297" s="144">
        <f>E294</f>
        <v>0</v>
      </c>
      <c r="F297" s="144">
        <f>F294</f>
        <v>0</v>
      </c>
      <c r="G297" s="144">
        <f>G294</f>
        <v>0</v>
      </c>
      <c r="H297" s="144">
        <f aca="true" t="shared" si="114" ref="H297:X297">H294</f>
        <v>0</v>
      </c>
      <c r="I297" s="144">
        <f t="shared" si="114"/>
        <v>0</v>
      </c>
      <c r="J297" s="144">
        <f t="shared" si="114"/>
        <v>0</v>
      </c>
      <c r="K297" s="144">
        <f t="shared" si="114"/>
        <v>0</v>
      </c>
      <c r="L297" s="144"/>
      <c r="M297" s="144">
        <f t="shared" si="114"/>
        <v>0</v>
      </c>
      <c r="N297" s="144"/>
      <c r="O297" s="144">
        <f t="shared" si="114"/>
        <v>0</v>
      </c>
      <c r="P297" s="144">
        <f t="shared" si="114"/>
        <v>0</v>
      </c>
      <c r="Q297" s="144"/>
      <c r="R297" s="144"/>
      <c r="S297" s="144">
        <f t="shared" si="114"/>
        <v>0</v>
      </c>
      <c r="T297" s="144"/>
      <c r="U297" s="144"/>
      <c r="V297" s="144">
        <f t="shared" si="114"/>
        <v>0</v>
      </c>
      <c r="W297" s="144">
        <f t="shared" si="114"/>
        <v>0</v>
      </c>
      <c r="X297" s="144">
        <f t="shared" si="114"/>
        <v>0</v>
      </c>
    </row>
    <row r="298" spans="2:24" s="7" customFormat="1" ht="15.75">
      <c r="B298" s="51" t="s">
        <v>59</v>
      </c>
      <c r="C298" s="144">
        <f>SUM(C296:C297)</f>
        <v>1</v>
      </c>
      <c r="D298" s="144">
        <f>SUM(D296:D297)</f>
        <v>0</v>
      </c>
      <c r="E298" s="144">
        <f>SUM(E296:E297)</f>
        <v>0</v>
      </c>
      <c r="F298" s="144">
        <f>SUM(F296:F297)</f>
        <v>0</v>
      </c>
      <c r="G298" s="144">
        <f>SUM(G296:G297)</f>
        <v>1</v>
      </c>
      <c r="H298" s="144">
        <f aca="true" t="shared" si="115" ref="H298:X298">SUM(H296:H297)</f>
        <v>0</v>
      </c>
      <c r="I298" s="144">
        <f t="shared" si="115"/>
        <v>1</v>
      </c>
      <c r="J298" s="144">
        <f t="shared" si="115"/>
        <v>0</v>
      </c>
      <c r="K298" s="144">
        <f t="shared" si="115"/>
        <v>0</v>
      </c>
      <c r="L298" s="144"/>
      <c r="M298" s="144">
        <f t="shared" si="115"/>
        <v>17963</v>
      </c>
      <c r="N298" s="144"/>
      <c r="O298" s="144">
        <f t="shared" si="115"/>
        <v>718.52</v>
      </c>
      <c r="P298" s="144">
        <f t="shared" si="115"/>
        <v>0</v>
      </c>
      <c r="Q298" s="144"/>
      <c r="R298" s="144"/>
      <c r="S298" s="144">
        <f t="shared" si="115"/>
        <v>0</v>
      </c>
      <c r="T298" s="144"/>
      <c r="U298" s="144"/>
      <c r="V298" s="144">
        <f t="shared" si="115"/>
        <v>2694.45</v>
      </c>
      <c r="W298" s="144">
        <f t="shared" si="115"/>
        <v>3206.4</v>
      </c>
      <c r="X298" s="144">
        <f t="shared" si="115"/>
        <v>24582.370000000003</v>
      </c>
    </row>
    <row r="299" spans="2:24" s="7" customFormat="1" ht="12.75">
      <c r="B299" s="50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</row>
    <row r="300" spans="2:24" s="24" customFormat="1" ht="18">
      <c r="B300" s="298" t="s">
        <v>153</v>
      </c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</row>
    <row r="301" spans="2:11" s="24" customFormat="1" ht="15.75">
      <c r="B301" s="51"/>
      <c r="C301" s="51"/>
      <c r="D301" s="51"/>
      <c r="E301" s="51"/>
      <c r="F301" s="51"/>
      <c r="G301" s="51"/>
      <c r="H301" s="189"/>
      <c r="I301" s="51"/>
      <c r="J301" s="51"/>
      <c r="K301" s="51"/>
    </row>
    <row r="302" spans="1:24" s="90" customFormat="1" ht="12.75" customHeight="1">
      <c r="A302" s="283" t="s">
        <v>52</v>
      </c>
      <c r="B302" s="284" t="s">
        <v>0</v>
      </c>
      <c r="C302" s="284" t="s">
        <v>51</v>
      </c>
      <c r="D302" s="284"/>
      <c r="E302" s="284"/>
      <c r="F302" s="284"/>
      <c r="G302" s="284"/>
      <c r="H302" s="284"/>
      <c r="I302" s="284"/>
      <c r="J302" s="284"/>
      <c r="K302" s="284"/>
      <c r="L302" s="284" t="s">
        <v>105</v>
      </c>
      <c r="M302" s="284" t="s">
        <v>71</v>
      </c>
      <c r="N302" s="285" t="s">
        <v>72</v>
      </c>
      <c r="O302" s="286"/>
      <c r="P302" s="286"/>
      <c r="Q302" s="287"/>
      <c r="R302" s="284" t="s">
        <v>74</v>
      </c>
      <c r="S302" s="284"/>
      <c r="T302" s="284"/>
      <c r="U302" s="284"/>
      <c r="V302" s="284"/>
      <c r="W302" s="288" t="s">
        <v>75</v>
      </c>
      <c r="X302" s="284" t="s">
        <v>76</v>
      </c>
    </row>
    <row r="303" spans="1:24" s="90" customFormat="1" ht="81" customHeight="1">
      <c r="A303" s="283"/>
      <c r="B303" s="284"/>
      <c r="C303" s="157" t="s">
        <v>48</v>
      </c>
      <c r="D303" s="290" t="s">
        <v>49</v>
      </c>
      <c r="E303" s="290"/>
      <c r="F303" s="290"/>
      <c r="G303" s="291" t="s">
        <v>39</v>
      </c>
      <c r="H303" s="291"/>
      <c r="I303" s="291"/>
      <c r="J303" s="291"/>
      <c r="K303" s="157" t="s">
        <v>50</v>
      </c>
      <c r="L303" s="284"/>
      <c r="M303" s="284"/>
      <c r="N303" s="284" t="s">
        <v>157</v>
      </c>
      <c r="O303" s="284"/>
      <c r="P303" s="130" t="s">
        <v>73</v>
      </c>
      <c r="Q303" s="129" t="s">
        <v>195</v>
      </c>
      <c r="R303" s="284" t="s">
        <v>158</v>
      </c>
      <c r="S303" s="284"/>
      <c r="T303" s="130" t="s">
        <v>77</v>
      </c>
      <c r="U303" s="284" t="s">
        <v>159</v>
      </c>
      <c r="V303" s="284"/>
      <c r="W303" s="289"/>
      <c r="X303" s="284"/>
    </row>
    <row r="304" spans="1:24" s="132" customFormat="1" ht="15">
      <c r="A304" s="133"/>
      <c r="B304" s="163"/>
      <c r="C304" s="164"/>
      <c r="D304" s="164" t="s">
        <v>48</v>
      </c>
      <c r="E304" s="164" t="s">
        <v>196</v>
      </c>
      <c r="F304" s="164" t="s">
        <v>197</v>
      </c>
      <c r="G304" s="164" t="s">
        <v>48</v>
      </c>
      <c r="H304" s="164" t="s">
        <v>196</v>
      </c>
      <c r="I304" s="164" t="s">
        <v>197</v>
      </c>
      <c r="J304" s="165" t="s">
        <v>69</v>
      </c>
      <c r="K304" s="164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ht="15.75">
      <c r="A305" s="11"/>
      <c r="B305" s="189" t="s">
        <v>55</v>
      </c>
      <c r="C305" s="63"/>
      <c r="D305" s="63"/>
      <c r="E305" s="63"/>
      <c r="F305" s="63"/>
      <c r="G305" s="64"/>
      <c r="H305" s="64"/>
      <c r="I305" s="64"/>
      <c r="J305" s="64"/>
      <c r="K305" s="65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ht="30" hidden="1">
      <c r="A306" s="11"/>
      <c r="B306" s="187" t="s">
        <v>104</v>
      </c>
      <c r="C306" s="178">
        <f>D306+G306+K306</f>
        <v>0</v>
      </c>
      <c r="D306" s="178"/>
      <c r="E306" s="178"/>
      <c r="F306" s="178"/>
      <c r="G306" s="178">
        <v>0</v>
      </c>
      <c r="H306" s="178"/>
      <c r="I306" s="178">
        <f>G306-H306-J306</f>
        <v>0</v>
      </c>
      <c r="J306" s="178"/>
      <c r="K306" s="178"/>
      <c r="L306" s="183">
        <v>35419</v>
      </c>
      <c r="M306" s="183">
        <f>C306*L306</f>
        <v>0</v>
      </c>
      <c r="N306" s="183"/>
      <c r="O306" s="183">
        <f>ROUND(M306*N306/100,2)</f>
        <v>0</v>
      </c>
      <c r="P306" s="183"/>
      <c r="Q306" s="183"/>
      <c r="R306" s="183"/>
      <c r="S306" s="183">
        <f>ROUND(M306*R306,2)</f>
        <v>0</v>
      </c>
      <c r="T306" s="183"/>
      <c r="U306" s="183"/>
      <c r="V306" s="183">
        <f>ROUND(M306*U306/100,2)</f>
        <v>0</v>
      </c>
      <c r="W306" s="183">
        <f>ROUND((M306+O306+S306+V306)*0.15,2)</f>
        <v>0</v>
      </c>
      <c r="X306" s="183">
        <f>M306+O306+S306+V306+W306</f>
        <v>0</v>
      </c>
    </row>
    <row r="307" spans="1:24" ht="15">
      <c r="A307" s="11"/>
      <c r="B307" s="187" t="s">
        <v>280</v>
      </c>
      <c r="C307" s="178">
        <f>D307+G307+K307</f>
        <v>1.5</v>
      </c>
      <c r="D307" s="178"/>
      <c r="E307" s="178"/>
      <c r="F307" s="178"/>
      <c r="G307" s="178">
        <f>H307+I307+J307</f>
        <v>1.5</v>
      </c>
      <c r="H307" s="178"/>
      <c r="I307" s="178">
        <v>1.5</v>
      </c>
      <c r="J307" s="178"/>
      <c r="K307" s="178"/>
      <c r="L307" s="183">
        <v>28385</v>
      </c>
      <c r="M307" s="186">
        <f>C307*L307</f>
        <v>42577.5</v>
      </c>
      <c r="N307" s="183">
        <v>4</v>
      </c>
      <c r="O307" s="186">
        <f>ROUND(M307*N307/100,2)</f>
        <v>1703.1</v>
      </c>
      <c r="P307" s="183"/>
      <c r="Q307" s="183"/>
      <c r="R307" s="183"/>
      <c r="S307" s="183">
        <f>ROUND(M307*R307,2)</f>
        <v>0</v>
      </c>
      <c r="T307" s="183"/>
      <c r="U307" s="183">
        <v>15</v>
      </c>
      <c r="V307" s="183">
        <f>ROUND(M307*U307/100,2)</f>
        <v>6386.63</v>
      </c>
      <c r="W307" s="183">
        <f>ROUND((M307+O307+S307+V307)*0.15,2)</f>
        <v>7600.08</v>
      </c>
      <c r="X307" s="183">
        <f>M307+O307+S307+V307+W307</f>
        <v>58267.31</v>
      </c>
    </row>
    <row r="308" spans="1:24" ht="15" hidden="1">
      <c r="A308" s="11"/>
      <c r="B308" s="228" t="s">
        <v>8</v>
      </c>
      <c r="C308" s="178">
        <f>D308+G308+K308</f>
        <v>0</v>
      </c>
      <c r="D308" s="229"/>
      <c r="E308" s="229"/>
      <c r="F308" s="229"/>
      <c r="G308" s="229"/>
      <c r="H308" s="229"/>
      <c r="I308" s="229"/>
      <c r="J308" s="229"/>
      <c r="K308" s="229"/>
      <c r="L308" s="202">
        <v>22393</v>
      </c>
      <c r="M308" s="183">
        <f>C308*L308</f>
        <v>0</v>
      </c>
      <c r="N308" s="202">
        <v>4</v>
      </c>
      <c r="O308" s="183">
        <f>ROUND(M308*N308/100,2)</f>
        <v>0</v>
      </c>
      <c r="P308" s="202"/>
      <c r="Q308" s="202"/>
      <c r="R308" s="202"/>
      <c r="S308" s="202"/>
      <c r="T308" s="202"/>
      <c r="U308" s="202">
        <v>15</v>
      </c>
      <c r="V308" s="183">
        <f>ROUND(M308*U308/100,2)</f>
        <v>0</v>
      </c>
      <c r="W308" s="183">
        <f>ROUND((M308+O308+S308+V308)*0.15,2)</f>
        <v>0</v>
      </c>
      <c r="X308" s="183">
        <f>M308+O308+S308+V308+W308</f>
        <v>0</v>
      </c>
    </row>
    <row r="309" spans="1:24" ht="15">
      <c r="A309" s="11"/>
      <c r="B309" s="187" t="s">
        <v>32</v>
      </c>
      <c r="C309" s="178">
        <f>D309+G309+K309</f>
        <v>0.25</v>
      </c>
      <c r="D309" s="229"/>
      <c r="E309" s="229"/>
      <c r="F309" s="229"/>
      <c r="G309" s="229"/>
      <c r="H309" s="229"/>
      <c r="I309" s="229"/>
      <c r="J309" s="229"/>
      <c r="K309" s="229">
        <v>0.25</v>
      </c>
      <c r="L309" s="202">
        <v>25081</v>
      </c>
      <c r="M309" s="183">
        <f>C309*L309</f>
        <v>6270.25</v>
      </c>
      <c r="N309" s="202">
        <v>4</v>
      </c>
      <c r="O309" s="183">
        <f>ROUND(M309*N309/100,2)</f>
        <v>250.81</v>
      </c>
      <c r="P309" s="202"/>
      <c r="Q309" s="202"/>
      <c r="R309" s="202"/>
      <c r="S309" s="202"/>
      <c r="T309" s="202"/>
      <c r="U309" s="202">
        <v>15</v>
      </c>
      <c r="V309" s="183">
        <f>ROUND(M309*U309/100,2)</f>
        <v>940.54</v>
      </c>
      <c r="W309" s="183">
        <f>ROUND((M309+O309+S309+V309)*0.15,2)</f>
        <v>1119.24</v>
      </c>
      <c r="X309" s="183">
        <f>M309+O309+S309+V309+W309</f>
        <v>8580.84</v>
      </c>
    </row>
    <row r="310" spans="1:24" ht="15.75">
      <c r="A310" s="11"/>
      <c r="B310" s="177" t="s">
        <v>54</v>
      </c>
      <c r="C310" s="32">
        <f>SUM(C306:C309)</f>
        <v>1.75</v>
      </c>
      <c r="D310" s="178">
        <f aca="true" t="shared" si="116" ref="D310:K310">SUM(D306:D309)</f>
        <v>0</v>
      </c>
      <c r="E310" s="178">
        <f t="shared" si="116"/>
        <v>0</v>
      </c>
      <c r="F310" s="178">
        <f t="shared" si="116"/>
        <v>0</v>
      </c>
      <c r="G310" s="178">
        <f t="shared" si="116"/>
        <v>1.5</v>
      </c>
      <c r="H310" s="178">
        <f t="shared" si="116"/>
        <v>0</v>
      </c>
      <c r="I310" s="178">
        <f t="shared" si="116"/>
        <v>1.5</v>
      </c>
      <c r="J310" s="178">
        <f t="shared" si="116"/>
        <v>0</v>
      </c>
      <c r="K310" s="178">
        <f t="shared" si="116"/>
        <v>0.25</v>
      </c>
      <c r="L310" s="178"/>
      <c r="M310" s="178">
        <f>SUM(M306:M309)</f>
        <v>48847.75</v>
      </c>
      <c r="N310" s="178"/>
      <c r="O310" s="178">
        <f>SUM(O306:O309)</f>
        <v>1953.9099999999999</v>
      </c>
      <c r="P310" s="178">
        <f>SUM(P306:P307)</f>
        <v>0</v>
      </c>
      <c r="Q310" s="178"/>
      <c r="R310" s="178">
        <f>SUM(R306:R309)</f>
        <v>0</v>
      </c>
      <c r="S310" s="178">
        <f>SUM(S306:S309)</f>
        <v>0</v>
      </c>
      <c r="T310" s="178"/>
      <c r="U310" s="178"/>
      <c r="V310" s="178">
        <f>SUM(V306:V309)</f>
        <v>7327.17</v>
      </c>
      <c r="W310" s="178">
        <f>SUM(W306:W309)</f>
        <v>8719.32</v>
      </c>
      <c r="X310" s="32">
        <f>SUM(X306:X309)</f>
        <v>66848.15</v>
      </c>
    </row>
    <row r="311" spans="1:24" ht="15.75">
      <c r="A311" s="11"/>
      <c r="B311" s="189" t="s">
        <v>56</v>
      </c>
      <c r="C311" s="178"/>
      <c r="D311" s="32"/>
      <c r="E311" s="32"/>
      <c r="F311" s="32"/>
      <c r="G311" s="185"/>
      <c r="H311" s="185"/>
      <c r="I311" s="178"/>
      <c r="J311" s="185"/>
      <c r="K311" s="186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</row>
    <row r="312" spans="1:24" ht="15">
      <c r="A312" s="11"/>
      <c r="B312" s="187" t="s">
        <v>281</v>
      </c>
      <c r="C312" s="178">
        <f>D312+G312+K312</f>
        <v>5</v>
      </c>
      <c r="D312" s="178"/>
      <c r="E312" s="178"/>
      <c r="F312" s="178"/>
      <c r="G312" s="178">
        <f>H312+I312+J312</f>
        <v>5</v>
      </c>
      <c r="H312" s="178"/>
      <c r="I312" s="178">
        <v>5</v>
      </c>
      <c r="J312" s="178"/>
      <c r="K312" s="178"/>
      <c r="L312" s="183">
        <f>L275</f>
        <v>16070</v>
      </c>
      <c r="M312" s="183">
        <f>C312*L312</f>
        <v>80350</v>
      </c>
      <c r="N312" s="183">
        <v>4</v>
      </c>
      <c r="O312" s="186">
        <f>ROUND(M312*N312/100,2)</f>
        <v>3214</v>
      </c>
      <c r="P312" s="183"/>
      <c r="Q312" s="183"/>
      <c r="R312" s="183">
        <v>0</v>
      </c>
      <c r="S312" s="183">
        <f>ROUND(M312*R312,2)</f>
        <v>0</v>
      </c>
      <c r="T312" s="183"/>
      <c r="U312" s="183">
        <v>15</v>
      </c>
      <c r="V312" s="186">
        <f>ROUND(M312*U312/100,2)</f>
        <v>12052.5</v>
      </c>
      <c r="W312" s="183">
        <f>ROUND((M312+O312+S312+V312)*0.15,2)</f>
        <v>14342.48</v>
      </c>
      <c r="X312" s="183">
        <f>M312+O312+S312+V312+W312</f>
        <v>109958.98</v>
      </c>
    </row>
    <row r="313" spans="1:24" ht="15">
      <c r="A313" s="11"/>
      <c r="B313" s="187" t="s">
        <v>6</v>
      </c>
      <c r="C313" s="178">
        <f>D313+G313+K313</f>
        <v>1</v>
      </c>
      <c r="D313" s="178"/>
      <c r="E313" s="178"/>
      <c r="F313" s="178"/>
      <c r="G313" s="178">
        <v>1</v>
      </c>
      <c r="H313" s="178"/>
      <c r="I313" s="178">
        <f>G313-H313-J313</f>
        <v>1</v>
      </c>
      <c r="J313" s="178"/>
      <c r="K313" s="178"/>
      <c r="L313" s="183">
        <f>L312</f>
        <v>16070</v>
      </c>
      <c r="M313" s="183">
        <f>C313*L313</f>
        <v>16070</v>
      </c>
      <c r="N313" s="183">
        <v>4</v>
      </c>
      <c r="O313" s="186">
        <f>ROUND(M313*N313/100,2)</f>
        <v>642.8</v>
      </c>
      <c r="P313" s="183"/>
      <c r="Q313" s="183"/>
      <c r="R313" s="183">
        <v>15</v>
      </c>
      <c r="S313" s="186">
        <f>ROUND(M313*R313/100,2)</f>
        <v>2410.5</v>
      </c>
      <c r="T313" s="183"/>
      <c r="U313" s="183">
        <v>15</v>
      </c>
      <c r="V313" s="186">
        <f>ROUND(M313*U313/100,2)</f>
        <v>2410.5</v>
      </c>
      <c r="W313" s="186">
        <f>ROUND((M313+O313+S313+V313)*0.15,2)</f>
        <v>3230.07</v>
      </c>
      <c r="X313" s="186">
        <f>M313+O313+S313+V313+W313</f>
        <v>24763.87</v>
      </c>
    </row>
    <row r="314" spans="1:24" ht="15">
      <c r="A314" s="11"/>
      <c r="B314" s="187" t="s">
        <v>259</v>
      </c>
      <c r="C314" s="178">
        <f>G314</f>
        <v>3</v>
      </c>
      <c r="D314" s="178"/>
      <c r="E314" s="178"/>
      <c r="F314" s="178"/>
      <c r="G314" s="178">
        <f>H314+I314+J314</f>
        <v>3</v>
      </c>
      <c r="H314" s="178"/>
      <c r="I314" s="178">
        <v>3</v>
      </c>
      <c r="J314" s="178"/>
      <c r="K314" s="178"/>
      <c r="L314" s="183">
        <f>L290</f>
        <v>17963</v>
      </c>
      <c r="M314" s="183">
        <f>C314*L314</f>
        <v>53889</v>
      </c>
      <c r="N314" s="183">
        <v>4</v>
      </c>
      <c r="O314" s="183">
        <f>ROUND(M314*N314/100,2)</f>
        <v>2155.56</v>
      </c>
      <c r="P314" s="183"/>
      <c r="Q314" s="183"/>
      <c r="R314" s="183"/>
      <c r="S314" s="183">
        <f>ROUND(M314*R314,2)</f>
        <v>0</v>
      </c>
      <c r="T314" s="183"/>
      <c r="U314" s="183">
        <v>15</v>
      </c>
      <c r="V314" s="183">
        <f>ROUND(M314*U314/100,2)</f>
        <v>8083.35</v>
      </c>
      <c r="W314" s="183">
        <f>ROUND((M314+O314+S314+V314)*0.15,2)</f>
        <v>9619.19</v>
      </c>
      <c r="X314" s="186">
        <f>M314+O314+S314+V314+W314</f>
        <v>73747.09999999999</v>
      </c>
    </row>
    <row r="315" spans="1:24" ht="15.75">
      <c r="A315" s="11"/>
      <c r="B315" s="177" t="s">
        <v>54</v>
      </c>
      <c r="C315" s="32">
        <f>SUM(C312:C314)</f>
        <v>9</v>
      </c>
      <c r="D315" s="178">
        <f aca="true" t="shared" si="117" ref="D315:K315">SUM(D312:D314)</f>
        <v>0</v>
      </c>
      <c r="E315" s="178">
        <f t="shared" si="117"/>
        <v>0</v>
      </c>
      <c r="F315" s="178">
        <f t="shared" si="117"/>
        <v>0</v>
      </c>
      <c r="G315" s="178">
        <f t="shared" si="117"/>
        <v>9</v>
      </c>
      <c r="H315" s="178">
        <f t="shared" si="117"/>
        <v>0</v>
      </c>
      <c r="I315" s="178">
        <f t="shared" si="117"/>
        <v>9</v>
      </c>
      <c r="J315" s="178">
        <f t="shared" si="117"/>
        <v>0</v>
      </c>
      <c r="K315" s="178">
        <f t="shared" si="117"/>
        <v>0</v>
      </c>
      <c r="L315" s="178"/>
      <c r="M315" s="178">
        <f aca="true" t="shared" si="118" ref="M315:S315">SUM(M312:M314)</f>
        <v>150309</v>
      </c>
      <c r="N315" s="178"/>
      <c r="O315" s="178">
        <f t="shared" si="118"/>
        <v>6012.360000000001</v>
      </c>
      <c r="P315" s="178">
        <f t="shared" si="118"/>
        <v>0</v>
      </c>
      <c r="Q315" s="178"/>
      <c r="R315" s="178"/>
      <c r="S315" s="178">
        <f t="shared" si="118"/>
        <v>2410.5</v>
      </c>
      <c r="T315" s="178"/>
      <c r="U315" s="178"/>
      <c r="V315" s="178">
        <f>SUM(V312:V314)</f>
        <v>22546.35</v>
      </c>
      <c r="W315" s="178">
        <f>SUM(W312:W314)</f>
        <v>27191.739999999998</v>
      </c>
      <c r="X315" s="32">
        <f>SUM(X312:X314)</f>
        <v>208469.95</v>
      </c>
    </row>
    <row r="316" spans="1:24" ht="15.75" hidden="1">
      <c r="A316" s="11"/>
      <c r="B316" s="189" t="s">
        <v>57</v>
      </c>
      <c r="C316" s="178"/>
      <c r="D316" s="32"/>
      <c r="E316" s="32"/>
      <c r="F316" s="32"/>
      <c r="G316" s="185"/>
      <c r="H316" s="185"/>
      <c r="I316" s="178">
        <f>G316-H316-J316</f>
        <v>0</v>
      </c>
      <c r="J316" s="185"/>
      <c r="K316" s="186"/>
      <c r="L316" s="183"/>
      <c r="M316" s="183">
        <f>C316*L316</f>
        <v>0</v>
      </c>
      <c r="N316" s="183"/>
      <c r="O316" s="183">
        <f>ROUND(M316*N316/100,2)</f>
        <v>0</v>
      </c>
      <c r="P316" s="183"/>
      <c r="Q316" s="183"/>
      <c r="R316" s="183"/>
      <c r="S316" s="183">
        <f>ROUND(M316*R316,2)</f>
        <v>0</v>
      </c>
      <c r="T316" s="183"/>
      <c r="U316" s="183"/>
      <c r="V316" s="183">
        <f>ROUND(M316*U316/100,2)</f>
        <v>0</v>
      </c>
      <c r="W316" s="183">
        <f>ROUND((M316+O316+S316+V316)*0.15,2)</f>
        <v>0</v>
      </c>
      <c r="X316" s="183">
        <f>M316+O316+S316+V316+W316</f>
        <v>0</v>
      </c>
    </row>
    <row r="317" spans="1:24" ht="15" hidden="1">
      <c r="A317" s="11"/>
      <c r="B317" s="187" t="s">
        <v>10</v>
      </c>
      <c r="C317" s="178">
        <f>D317+G317+K317</f>
        <v>0</v>
      </c>
      <c r="D317" s="178"/>
      <c r="E317" s="178"/>
      <c r="F317" s="178"/>
      <c r="G317" s="178">
        <v>0</v>
      </c>
      <c r="H317" s="178"/>
      <c r="I317" s="178">
        <f>G317-H317-J317</f>
        <v>0</v>
      </c>
      <c r="J317" s="178"/>
      <c r="K317" s="178"/>
      <c r="L317" s="183">
        <f>L293</f>
        <v>10951</v>
      </c>
      <c r="M317" s="183">
        <f>C317*L317</f>
        <v>0</v>
      </c>
      <c r="N317" s="183"/>
      <c r="O317" s="183">
        <f>ROUND(M317*N317/100,2)</f>
        <v>0</v>
      </c>
      <c r="P317" s="183"/>
      <c r="Q317" s="183"/>
      <c r="R317" s="183">
        <v>0</v>
      </c>
      <c r="S317" s="183">
        <f>ROUND(M317*R317,2)</f>
        <v>0</v>
      </c>
      <c r="T317" s="183"/>
      <c r="U317" s="183"/>
      <c r="V317" s="183">
        <f>ROUND(M317*U317/100,2)</f>
        <v>0</v>
      </c>
      <c r="W317" s="183">
        <f>ROUND((M317+O317+S317+V317)*0.15,2)</f>
        <v>0</v>
      </c>
      <c r="X317" s="183">
        <f>M317+O317+S317+V317+W317</f>
        <v>0</v>
      </c>
    </row>
    <row r="318" spans="1:24" ht="15.75" hidden="1">
      <c r="A318" s="11"/>
      <c r="B318" s="177" t="s">
        <v>54</v>
      </c>
      <c r="C318" s="178">
        <f aca="true" t="shared" si="119" ref="C318:K318">C317</f>
        <v>0</v>
      </c>
      <c r="D318" s="178">
        <f t="shared" si="119"/>
        <v>0</v>
      </c>
      <c r="E318" s="178">
        <f t="shared" si="119"/>
        <v>0</v>
      </c>
      <c r="F318" s="178">
        <f t="shared" si="119"/>
        <v>0</v>
      </c>
      <c r="G318" s="178">
        <f t="shared" si="119"/>
        <v>0</v>
      </c>
      <c r="H318" s="178">
        <f t="shared" si="119"/>
        <v>0</v>
      </c>
      <c r="I318" s="178">
        <f t="shared" si="119"/>
        <v>0</v>
      </c>
      <c r="J318" s="178">
        <f t="shared" si="119"/>
        <v>0</v>
      </c>
      <c r="K318" s="178">
        <f t="shared" si="119"/>
        <v>0</v>
      </c>
      <c r="L318" s="178"/>
      <c r="M318" s="178">
        <f aca="true" t="shared" si="120" ref="M318:X318">M317</f>
        <v>0</v>
      </c>
      <c r="N318" s="178"/>
      <c r="O318" s="178">
        <f t="shared" si="120"/>
        <v>0</v>
      </c>
      <c r="P318" s="178">
        <f t="shared" si="120"/>
        <v>0</v>
      </c>
      <c r="Q318" s="178"/>
      <c r="R318" s="178">
        <f t="shared" si="120"/>
        <v>0</v>
      </c>
      <c r="S318" s="178">
        <f t="shared" si="120"/>
        <v>0</v>
      </c>
      <c r="T318" s="178"/>
      <c r="U318" s="178"/>
      <c r="V318" s="178">
        <f t="shared" si="120"/>
        <v>0</v>
      </c>
      <c r="W318" s="178">
        <f t="shared" si="120"/>
        <v>0</v>
      </c>
      <c r="X318" s="178">
        <f t="shared" si="120"/>
        <v>0</v>
      </c>
    </row>
    <row r="319" spans="1:24" ht="15.75">
      <c r="A319" s="11"/>
      <c r="B319" s="189" t="s">
        <v>58</v>
      </c>
      <c r="C319" s="178"/>
      <c r="D319" s="32"/>
      <c r="E319" s="32"/>
      <c r="F319" s="32"/>
      <c r="G319" s="185"/>
      <c r="H319" s="185"/>
      <c r="I319" s="178"/>
      <c r="J319" s="185"/>
      <c r="K319" s="186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ht="15">
      <c r="A320" s="11"/>
      <c r="B320" s="187" t="s">
        <v>255</v>
      </c>
      <c r="C320" s="178">
        <f>D320+G320+K320</f>
        <v>1</v>
      </c>
      <c r="D320" s="178"/>
      <c r="E320" s="178"/>
      <c r="F320" s="178"/>
      <c r="G320" s="178">
        <v>1</v>
      </c>
      <c r="H320" s="178"/>
      <c r="I320" s="178">
        <f>G320-H320-J320</f>
        <v>1</v>
      </c>
      <c r="J320" s="178"/>
      <c r="K320" s="178"/>
      <c r="L320" s="183">
        <f>L155</f>
        <v>10533</v>
      </c>
      <c r="M320" s="183">
        <f>C320*L320</f>
        <v>10533</v>
      </c>
      <c r="N320" s="183">
        <v>4</v>
      </c>
      <c r="O320" s="183">
        <f>ROUND(M320*N320/100,2)</f>
        <v>421.32</v>
      </c>
      <c r="P320" s="183"/>
      <c r="Q320" s="183"/>
      <c r="R320" s="183"/>
      <c r="S320" s="183">
        <f>ROUND(M320*R320,2)</f>
        <v>0</v>
      </c>
      <c r="T320" s="183"/>
      <c r="U320" s="183">
        <v>10</v>
      </c>
      <c r="V320" s="186">
        <f>ROUND(M320*U320/100,2)</f>
        <v>1053.3</v>
      </c>
      <c r="W320" s="183">
        <f>ROUND((M320+O320+S320+V320)*0.15,2)</f>
        <v>1801.14</v>
      </c>
      <c r="X320" s="183">
        <f>M320+O320+S320+V320+W320</f>
        <v>13808.759999999998</v>
      </c>
    </row>
    <row r="321" spans="1:24" ht="30">
      <c r="A321" s="11"/>
      <c r="B321" s="187" t="s">
        <v>323</v>
      </c>
      <c r="C321" s="178">
        <f>D321+G321+K321</f>
        <v>5</v>
      </c>
      <c r="D321" s="178"/>
      <c r="E321" s="178"/>
      <c r="F321" s="178"/>
      <c r="G321" s="178">
        <f>H321+I321+J321</f>
        <v>5</v>
      </c>
      <c r="H321" s="178"/>
      <c r="I321" s="178">
        <f>4+1</f>
        <v>5</v>
      </c>
      <c r="J321" s="178"/>
      <c r="K321" s="178"/>
      <c r="L321" s="183">
        <f>L320</f>
        <v>10533</v>
      </c>
      <c r="M321" s="183">
        <f>C321*L321</f>
        <v>52665</v>
      </c>
      <c r="N321" s="183">
        <v>4</v>
      </c>
      <c r="O321" s="186">
        <f>ROUND(M321*N321/100,2)</f>
        <v>2106.6</v>
      </c>
      <c r="P321" s="183"/>
      <c r="Q321" s="183"/>
      <c r="R321" s="183"/>
      <c r="S321" s="183">
        <f>ROUND(M321*R321,2)</f>
        <v>0</v>
      </c>
      <c r="T321" s="183"/>
      <c r="U321" s="183">
        <v>15</v>
      </c>
      <c r="V321" s="183">
        <f>ROUND(M321*U321/100,2)</f>
        <v>7899.75</v>
      </c>
      <c r="W321" s="186">
        <f>ROUND((M321+O321+S321+V321)*0.15,2)</f>
        <v>9400.7</v>
      </c>
      <c r="X321" s="183">
        <f>M321+O321+S321+V321+W321</f>
        <v>72072.05</v>
      </c>
    </row>
    <row r="322" spans="1:24" ht="15.75">
      <c r="A322" s="11"/>
      <c r="B322" s="177" t="s">
        <v>54</v>
      </c>
      <c r="C322" s="32">
        <f>C320+C321</f>
        <v>6</v>
      </c>
      <c r="D322" s="178">
        <f aca="true" t="shared" si="121" ref="D322:K322">D320+D321</f>
        <v>0</v>
      </c>
      <c r="E322" s="178">
        <f t="shared" si="121"/>
        <v>0</v>
      </c>
      <c r="F322" s="178">
        <f t="shared" si="121"/>
        <v>0</v>
      </c>
      <c r="G322" s="178">
        <f t="shared" si="121"/>
        <v>6</v>
      </c>
      <c r="H322" s="178">
        <f t="shared" si="121"/>
        <v>0</v>
      </c>
      <c r="I322" s="178">
        <f t="shared" si="121"/>
        <v>6</v>
      </c>
      <c r="J322" s="178">
        <f t="shared" si="121"/>
        <v>0</v>
      </c>
      <c r="K322" s="178">
        <f t="shared" si="121"/>
        <v>0</v>
      </c>
      <c r="L322" s="178"/>
      <c r="M322" s="178">
        <f>M320+M321</f>
        <v>63198</v>
      </c>
      <c r="N322" s="178"/>
      <c r="O322" s="178">
        <f>O320+O321</f>
        <v>2527.92</v>
      </c>
      <c r="P322" s="178">
        <f>P320+P321</f>
        <v>0</v>
      </c>
      <c r="Q322" s="178"/>
      <c r="R322" s="178"/>
      <c r="S322" s="178">
        <f>S320+S321</f>
        <v>0</v>
      </c>
      <c r="T322" s="178"/>
      <c r="U322" s="178"/>
      <c r="V322" s="178">
        <f>V320+V321</f>
        <v>8953.05</v>
      </c>
      <c r="W322" s="178">
        <f>W320+W321</f>
        <v>11201.84</v>
      </c>
      <c r="X322" s="32">
        <f>X320+X321</f>
        <v>85880.81</v>
      </c>
    </row>
    <row r="323" spans="1:24" ht="15">
      <c r="A323" s="11"/>
      <c r="B323" s="188"/>
      <c r="C323" s="71"/>
      <c r="D323" s="71"/>
      <c r="E323" s="71"/>
      <c r="F323" s="71"/>
      <c r="G323" s="71"/>
      <c r="H323" s="71"/>
      <c r="I323" s="71"/>
      <c r="J323" s="71"/>
      <c r="K323" s="71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2:24" s="142" customFormat="1" ht="15.75">
      <c r="B324" s="181" t="s">
        <v>55</v>
      </c>
      <c r="C324" s="144">
        <f>C310</f>
        <v>1.75</v>
      </c>
      <c r="D324" s="144">
        <f aca="true" t="shared" si="122" ref="D324:K324">D310</f>
        <v>0</v>
      </c>
      <c r="E324" s="144">
        <f t="shared" si="122"/>
        <v>0</v>
      </c>
      <c r="F324" s="144">
        <f t="shared" si="122"/>
        <v>0</v>
      </c>
      <c r="G324" s="144">
        <f t="shared" si="122"/>
        <v>1.5</v>
      </c>
      <c r="H324" s="144">
        <f t="shared" si="122"/>
        <v>0</v>
      </c>
      <c r="I324" s="144">
        <f t="shared" si="122"/>
        <v>1.5</v>
      </c>
      <c r="J324" s="144">
        <f t="shared" si="122"/>
        <v>0</v>
      </c>
      <c r="K324" s="144">
        <f t="shared" si="122"/>
        <v>0.25</v>
      </c>
      <c r="L324" s="144"/>
      <c r="M324" s="144">
        <f>M310</f>
        <v>48847.75</v>
      </c>
      <c r="N324" s="144"/>
      <c r="O324" s="144">
        <f>O310</f>
        <v>1953.9099999999999</v>
      </c>
      <c r="P324" s="144">
        <f>P310</f>
        <v>0</v>
      </c>
      <c r="Q324" s="144"/>
      <c r="R324" s="144"/>
      <c r="S324" s="144">
        <f>S310</f>
        <v>0</v>
      </c>
      <c r="T324" s="144"/>
      <c r="U324" s="144"/>
      <c r="V324" s="144">
        <f>V310</f>
        <v>7327.17</v>
      </c>
      <c r="W324" s="144">
        <f>W310</f>
        <v>8719.32</v>
      </c>
      <c r="X324" s="144">
        <f>X310</f>
        <v>66848.15</v>
      </c>
    </row>
    <row r="325" spans="2:24" s="142" customFormat="1" ht="15.75">
      <c r="B325" s="181" t="s">
        <v>56</v>
      </c>
      <c r="C325" s="144">
        <f>C315</f>
        <v>9</v>
      </c>
      <c r="D325" s="144">
        <f aca="true" t="shared" si="123" ref="D325:K325">D315</f>
        <v>0</v>
      </c>
      <c r="E325" s="144">
        <f t="shared" si="123"/>
        <v>0</v>
      </c>
      <c r="F325" s="144">
        <f t="shared" si="123"/>
        <v>0</v>
      </c>
      <c r="G325" s="144">
        <f t="shared" si="123"/>
        <v>9</v>
      </c>
      <c r="H325" s="144">
        <f t="shared" si="123"/>
        <v>0</v>
      </c>
      <c r="I325" s="144">
        <f t="shared" si="123"/>
        <v>9</v>
      </c>
      <c r="J325" s="144">
        <f t="shared" si="123"/>
        <v>0</v>
      </c>
      <c r="K325" s="144">
        <f t="shared" si="123"/>
        <v>0</v>
      </c>
      <c r="L325" s="144"/>
      <c r="M325" s="144">
        <f>M315</f>
        <v>150309</v>
      </c>
      <c r="N325" s="144"/>
      <c r="O325" s="144">
        <f>O315</f>
        <v>6012.360000000001</v>
      </c>
      <c r="P325" s="144">
        <f>P315</f>
        <v>0</v>
      </c>
      <c r="Q325" s="144"/>
      <c r="R325" s="144"/>
      <c r="S325" s="144">
        <f>S315</f>
        <v>2410.5</v>
      </c>
      <c r="T325" s="144"/>
      <c r="U325" s="144"/>
      <c r="V325" s="144">
        <f>V315</f>
        <v>22546.35</v>
      </c>
      <c r="W325" s="144">
        <f>W315</f>
        <v>27191.739999999998</v>
      </c>
      <c r="X325" s="144">
        <f>X315</f>
        <v>208469.95</v>
      </c>
    </row>
    <row r="326" spans="2:24" s="142" customFormat="1" ht="15.75" hidden="1">
      <c r="B326" s="181" t="s">
        <v>57</v>
      </c>
      <c r="C326" s="144">
        <f aca="true" t="shared" si="124" ref="C326:X326">C318</f>
        <v>0</v>
      </c>
      <c r="D326" s="144">
        <f t="shared" si="124"/>
        <v>0</v>
      </c>
      <c r="E326" s="144">
        <f t="shared" si="124"/>
        <v>0</v>
      </c>
      <c r="F326" s="144">
        <f t="shared" si="124"/>
        <v>0</v>
      </c>
      <c r="G326" s="144">
        <f t="shared" si="124"/>
        <v>0</v>
      </c>
      <c r="H326" s="144">
        <f t="shared" si="124"/>
        <v>0</v>
      </c>
      <c r="I326" s="144">
        <f t="shared" si="124"/>
        <v>0</v>
      </c>
      <c r="J326" s="144">
        <f t="shared" si="124"/>
        <v>0</v>
      </c>
      <c r="K326" s="144">
        <f t="shared" si="124"/>
        <v>0</v>
      </c>
      <c r="L326" s="144"/>
      <c r="M326" s="144">
        <f t="shared" si="124"/>
        <v>0</v>
      </c>
      <c r="N326" s="144"/>
      <c r="O326" s="144">
        <f t="shared" si="124"/>
        <v>0</v>
      </c>
      <c r="P326" s="144">
        <f t="shared" si="124"/>
        <v>0</v>
      </c>
      <c r="Q326" s="144"/>
      <c r="R326" s="144"/>
      <c r="S326" s="144">
        <f t="shared" si="124"/>
        <v>0</v>
      </c>
      <c r="T326" s="144"/>
      <c r="U326" s="144"/>
      <c r="V326" s="144">
        <f t="shared" si="124"/>
        <v>0</v>
      </c>
      <c r="W326" s="144">
        <f t="shared" si="124"/>
        <v>0</v>
      </c>
      <c r="X326" s="144">
        <f t="shared" si="124"/>
        <v>0</v>
      </c>
    </row>
    <row r="327" spans="2:24" s="142" customFormat="1" ht="15.75">
      <c r="B327" s="181" t="s">
        <v>58</v>
      </c>
      <c r="C327" s="144">
        <f>C322</f>
        <v>6</v>
      </c>
      <c r="D327" s="144">
        <f aca="true" t="shared" si="125" ref="D327:K327">D322</f>
        <v>0</v>
      </c>
      <c r="E327" s="144">
        <f t="shared" si="125"/>
        <v>0</v>
      </c>
      <c r="F327" s="144">
        <f t="shared" si="125"/>
        <v>0</v>
      </c>
      <c r="G327" s="144">
        <f t="shared" si="125"/>
        <v>6</v>
      </c>
      <c r="H327" s="144">
        <f t="shared" si="125"/>
        <v>0</v>
      </c>
      <c r="I327" s="144">
        <f t="shared" si="125"/>
        <v>6</v>
      </c>
      <c r="J327" s="144">
        <f t="shared" si="125"/>
        <v>0</v>
      </c>
      <c r="K327" s="144">
        <f t="shared" si="125"/>
        <v>0</v>
      </c>
      <c r="L327" s="144"/>
      <c r="M327" s="144">
        <f>M322</f>
        <v>63198</v>
      </c>
      <c r="N327" s="144"/>
      <c r="O327" s="144">
        <f>O322</f>
        <v>2527.92</v>
      </c>
      <c r="P327" s="144">
        <f>P322</f>
        <v>0</v>
      </c>
      <c r="Q327" s="144"/>
      <c r="R327" s="144"/>
      <c r="S327" s="144">
        <f>S322</f>
        <v>0</v>
      </c>
      <c r="T327" s="144"/>
      <c r="U327" s="144"/>
      <c r="V327" s="144">
        <f>V322</f>
        <v>8953.05</v>
      </c>
      <c r="W327" s="144">
        <f>W322</f>
        <v>11201.84</v>
      </c>
      <c r="X327" s="144">
        <f>X322</f>
        <v>85880.81</v>
      </c>
    </row>
    <row r="328" spans="2:24" s="14" customFormat="1" ht="15.75">
      <c r="B328" s="51" t="s">
        <v>59</v>
      </c>
      <c r="C328" s="144">
        <f>SUM(C324:C327)</f>
        <v>16.75</v>
      </c>
      <c r="D328" s="144">
        <f aca="true" t="shared" si="126" ref="D328:K328">SUM(D324:D327)</f>
        <v>0</v>
      </c>
      <c r="E328" s="144">
        <f t="shared" si="126"/>
        <v>0</v>
      </c>
      <c r="F328" s="144">
        <f t="shared" si="126"/>
        <v>0</v>
      </c>
      <c r="G328" s="144">
        <f>SUM(G324:G327)</f>
        <v>16.5</v>
      </c>
      <c r="H328" s="144">
        <f t="shared" si="126"/>
        <v>0</v>
      </c>
      <c r="I328" s="144">
        <f t="shared" si="126"/>
        <v>16.5</v>
      </c>
      <c r="J328" s="144">
        <f t="shared" si="126"/>
        <v>0</v>
      </c>
      <c r="K328" s="144">
        <f t="shared" si="126"/>
        <v>0.25</v>
      </c>
      <c r="L328" s="144"/>
      <c r="M328" s="144">
        <f>SUM(M324:M327)</f>
        <v>262354.75</v>
      </c>
      <c r="N328" s="144"/>
      <c r="O328" s="144">
        <f>SUM(O324:O327)</f>
        <v>10494.19</v>
      </c>
      <c r="P328" s="144">
        <f>SUM(P324:P327)</f>
        <v>0</v>
      </c>
      <c r="Q328" s="144"/>
      <c r="R328" s="144"/>
      <c r="S328" s="144">
        <f>SUM(S324:S327)</f>
        <v>2410.5</v>
      </c>
      <c r="T328" s="144"/>
      <c r="U328" s="144"/>
      <c r="V328" s="144">
        <f>SUM(V324:V327)</f>
        <v>38826.56999999999</v>
      </c>
      <c r="W328" s="144">
        <f>SUM(W324:W327)</f>
        <v>47112.899999999994</v>
      </c>
      <c r="X328" s="144">
        <f>SUM(X324:X327)</f>
        <v>361198.91</v>
      </c>
    </row>
    <row r="329" spans="2:24" s="14" customFormat="1" ht="12.75">
      <c r="B329" s="50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</row>
    <row r="330" spans="2:24" s="24" customFormat="1" ht="18">
      <c r="B330" s="295" t="s">
        <v>154</v>
      </c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</row>
    <row r="331" spans="2:11" s="24" customFormat="1" ht="15.75">
      <c r="B331" s="51"/>
      <c r="C331" s="51"/>
      <c r="D331" s="51"/>
      <c r="E331" s="51"/>
      <c r="F331" s="51"/>
      <c r="G331" s="51"/>
      <c r="H331" s="51"/>
      <c r="I331" s="51"/>
      <c r="J331" s="51"/>
      <c r="K331" s="51"/>
    </row>
    <row r="332" spans="1:24" s="90" customFormat="1" ht="12.75" customHeight="1">
      <c r="A332" s="283" t="s">
        <v>52</v>
      </c>
      <c r="B332" s="284" t="s">
        <v>0</v>
      </c>
      <c r="C332" s="284" t="s">
        <v>51</v>
      </c>
      <c r="D332" s="284"/>
      <c r="E332" s="284"/>
      <c r="F332" s="284"/>
      <c r="G332" s="284"/>
      <c r="H332" s="284"/>
      <c r="I332" s="284"/>
      <c r="J332" s="284"/>
      <c r="K332" s="284"/>
      <c r="L332" s="284" t="s">
        <v>105</v>
      </c>
      <c r="M332" s="284" t="s">
        <v>71</v>
      </c>
      <c r="N332" s="285" t="s">
        <v>72</v>
      </c>
      <c r="O332" s="286"/>
      <c r="P332" s="286"/>
      <c r="Q332" s="287"/>
      <c r="R332" s="284" t="s">
        <v>74</v>
      </c>
      <c r="S332" s="284"/>
      <c r="T332" s="284"/>
      <c r="U332" s="284"/>
      <c r="V332" s="284"/>
      <c r="W332" s="288" t="s">
        <v>75</v>
      </c>
      <c r="X332" s="284" t="s">
        <v>76</v>
      </c>
    </row>
    <row r="333" spans="1:24" s="90" customFormat="1" ht="81" customHeight="1">
      <c r="A333" s="283"/>
      <c r="B333" s="284"/>
      <c r="C333" s="157" t="s">
        <v>48</v>
      </c>
      <c r="D333" s="290" t="s">
        <v>49</v>
      </c>
      <c r="E333" s="290"/>
      <c r="F333" s="290"/>
      <c r="G333" s="291" t="s">
        <v>39</v>
      </c>
      <c r="H333" s="291"/>
      <c r="I333" s="291"/>
      <c r="J333" s="291"/>
      <c r="K333" s="157" t="s">
        <v>50</v>
      </c>
      <c r="L333" s="284"/>
      <c r="M333" s="284"/>
      <c r="N333" s="284" t="s">
        <v>157</v>
      </c>
      <c r="O333" s="284"/>
      <c r="P333" s="130" t="s">
        <v>73</v>
      </c>
      <c r="Q333" s="129" t="s">
        <v>195</v>
      </c>
      <c r="R333" s="284" t="s">
        <v>158</v>
      </c>
      <c r="S333" s="284"/>
      <c r="T333" s="130" t="s">
        <v>77</v>
      </c>
      <c r="U333" s="284" t="s">
        <v>159</v>
      </c>
      <c r="V333" s="284"/>
      <c r="W333" s="289"/>
      <c r="X333" s="284"/>
    </row>
    <row r="334" spans="1:24" s="132" customFormat="1" ht="15">
      <c r="A334" s="133"/>
      <c r="B334" s="163"/>
      <c r="C334" s="164"/>
      <c r="D334" s="164" t="s">
        <v>48</v>
      </c>
      <c r="E334" s="164" t="s">
        <v>196</v>
      </c>
      <c r="F334" s="164" t="s">
        <v>197</v>
      </c>
      <c r="G334" s="164" t="s">
        <v>48</v>
      </c>
      <c r="H334" s="164" t="s">
        <v>196</v>
      </c>
      <c r="I334" s="164" t="s">
        <v>197</v>
      </c>
      <c r="J334" s="165" t="s">
        <v>69</v>
      </c>
      <c r="K334" s="164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</row>
    <row r="335" spans="1:24" ht="15.75">
      <c r="A335" s="11"/>
      <c r="B335" s="189" t="s">
        <v>55</v>
      </c>
      <c r="C335" s="63"/>
      <c r="D335" s="63"/>
      <c r="E335" s="63"/>
      <c r="F335" s="63"/>
      <c r="G335" s="64"/>
      <c r="H335" s="64"/>
      <c r="I335" s="64"/>
      <c r="J335" s="64"/>
      <c r="K335" s="65"/>
      <c r="L335" s="24"/>
      <c r="M335" s="24">
        <f aca="true" t="shared" si="127" ref="M335:M341">C335*L335</f>
        <v>0</v>
      </c>
      <c r="N335" s="24"/>
      <c r="O335" s="24">
        <f aca="true" t="shared" si="128" ref="O335:O341">ROUND(M335*N335/100,2)</f>
        <v>0</v>
      </c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ht="30">
      <c r="A336" s="11"/>
      <c r="B336" s="187" t="s">
        <v>282</v>
      </c>
      <c r="C336" s="178">
        <f aca="true" t="shared" si="129" ref="C336:C341">D336+G336+K336</f>
        <v>1</v>
      </c>
      <c r="D336" s="178"/>
      <c r="E336" s="178"/>
      <c r="F336" s="178"/>
      <c r="G336" s="178">
        <f>H336+I336+J336</f>
        <v>1</v>
      </c>
      <c r="H336" s="178"/>
      <c r="I336" s="178">
        <v>1</v>
      </c>
      <c r="J336" s="178"/>
      <c r="K336" s="178"/>
      <c r="L336" s="183">
        <v>39670</v>
      </c>
      <c r="M336" s="183">
        <f t="shared" si="127"/>
        <v>39670</v>
      </c>
      <c r="N336" s="183">
        <v>4</v>
      </c>
      <c r="O336" s="186">
        <f t="shared" si="128"/>
        <v>1586.8</v>
      </c>
      <c r="P336" s="183"/>
      <c r="Q336" s="183"/>
      <c r="R336" s="183"/>
      <c r="S336" s="183">
        <f aca="true" t="shared" si="130" ref="S336:S341">ROUND(M336*R336,2)</f>
        <v>0</v>
      </c>
      <c r="T336" s="183"/>
      <c r="U336" s="183">
        <v>15</v>
      </c>
      <c r="V336" s="186">
        <f aca="true" t="shared" si="131" ref="V336:V341">ROUND(M336*U336/100,2)</f>
        <v>5950.5</v>
      </c>
      <c r="W336" s="186">
        <f aca="true" t="shared" si="132" ref="W336:W341">ROUND((M336+O336+S336+V336)*0.15,2)</f>
        <v>7081.1</v>
      </c>
      <c r="X336" s="186">
        <f aca="true" t="shared" si="133" ref="X336:X341">M336+O336+S336+V336+W336</f>
        <v>54288.4</v>
      </c>
    </row>
    <row r="337" spans="1:24" ht="15">
      <c r="A337" s="11"/>
      <c r="B337" s="187" t="s">
        <v>283</v>
      </c>
      <c r="C337" s="178">
        <f t="shared" si="129"/>
        <v>1.25</v>
      </c>
      <c r="D337" s="178"/>
      <c r="E337" s="178"/>
      <c r="F337" s="178"/>
      <c r="G337" s="178">
        <f>H337+I337+J337</f>
        <v>1.25</v>
      </c>
      <c r="H337" s="178"/>
      <c r="I337" s="178">
        <v>1.25</v>
      </c>
      <c r="J337" s="178"/>
      <c r="K337" s="178"/>
      <c r="L337" s="183">
        <v>25081</v>
      </c>
      <c r="M337" s="183">
        <f t="shared" si="127"/>
        <v>31351.25</v>
      </c>
      <c r="N337" s="183">
        <v>4</v>
      </c>
      <c r="O337" s="183">
        <f t="shared" si="128"/>
        <v>1254.05</v>
      </c>
      <c r="P337" s="183"/>
      <c r="Q337" s="183"/>
      <c r="R337" s="183"/>
      <c r="S337" s="183">
        <f t="shared" si="130"/>
        <v>0</v>
      </c>
      <c r="T337" s="183"/>
      <c r="U337" s="183">
        <v>15</v>
      </c>
      <c r="V337" s="183">
        <f t="shared" si="131"/>
        <v>4702.69</v>
      </c>
      <c r="W337" s="186">
        <f t="shared" si="132"/>
        <v>5596.2</v>
      </c>
      <c r="X337" s="183">
        <f t="shared" si="133"/>
        <v>42904.189999999995</v>
      </c>
    </row>
    <row r="338" spans="1:24" ht="15" hidden="1">
      <c r="A338" s="11"/>
      <c r="B338" s="187" t="s">
        <v>32</v>
      </c>
      <c r="C338" s="178">
        <f t="shared" si="129"/>
        <v>0</v>
      </c>
      <c r="D338" s="178"/>
      <c r="E338" s="178"/>
      <c r="F338" s="178"/>
      <c r="G338" s="178"/>
      <c r="H338" s="178"/>
      <c r="I338" s="178"/>
      <c r="J338" s="178"/>
      <c r="K338" s="178"/>
      <c r="L338" s="183">
        <f>L337</f>
        <v>25081</v>
      </c>
      <c r="M338" s="183">
        <f t="shared" si="127"/>
        <v>0</v>
      </c>
      <c r="N338" s="183"/>
      <c r="O338" s="183">
        <f t="shared" si="128"/>
        <v>0</v>
      </c>
      <c r="P338" s="183"/>
      <c r="Q338" s="183"/>
      <c r="R338" s="183"/>
      <c r="S338" s="183">
        <f t="shared" si="130"/>
        <v>0</v>
      </c>
      <c r="T338" s="183"/>
      <c r="U338" s="183"/>
      <c r="V338" s="183">
        <f t="shared" si="131"/>
        <v>0</v>
      </c>
      <c r="W338" s="183">
        <f t="shared" si="132"/>
        <v>0</v>
      </c>
      <c r="X338" s="183">
        <f t="shared" si="133"/>
        <v>0</v>
      </c>
    </row>
    <row r="339" spans="1:24" ht="15">
      <c r="A339" s="11"/>
      <c r="B339" s="187" t="s">
        <v>44</v>
      </c>
      <c r="C339" s="178">
        <f t="shared" si="129"/>
        <v>0.25</v>
      </c>
      <c r="D339" s="178"/>
      <c r="E339" s="178"/>
      <c r="F339" s="178"/>
      <c r="G339" s="178">
        <v>0.25</v>
      </c>
      <c r="H339" s="178"/>
      <c r="I339" s="178">
        <f>G339-H339-J339</f>
        <v>0.25</v>
      </c>
      <c r="J339" s="178"/>
      <c r="K339" s="178"/>
      <c r="L339" s="183">
        <f>L337</f>
        <v>25081</v>
      </c>
      <c r="M339" s="183">
        <f t="shared" si="127"/>
        <v>6270.25</v>
      </c>
      <c r="N339" s="183">
        <v>15</v>
      </c>
      <c r="O339" s="183">
        <f t="shared" si="128"/>
        <v>940.54</v>
      </c>
      <c r="P339" s="183"/>
      <c r="Q339" s="183"/>
      <c r="R339" s="183"/>
      <c r="S339" s="183">
        <f t="shared" si="130"/>
        <v>0</v>
      </c>
      <c r="T339" s="183"/>
      <c r="U339" s="183">
        <v>15</v>
      </c>
      <c r="V339" s="183">
        <f t="shared" si="131"/>
        <v>940.54</v>
      </c>
      <c r="W339" s="186">
        <f t="shared" si="132"/>
        <v>1222.7</v>
      </c>
      <c r="X339" s="183">
        <f t="shared" si="133"/>
        <v>9374.03</v>
      </c>
    </row>
    <row r="340" spans="1:24" ht="15">
      <c r="A340" s="11"/>
      <c r="B340" s="187" t="s">
        <v>126</v>
      </c>
      <c r="C340" s="178">
        <f t="shared" si="129"/>
        <v>0.25</v>
      </c>
      <c r="D340" s="178"/>
      <c r="E340" s="178"/>
      <c r="F340" s="178"/>
      <c r="G340" s="178">
        <f>H340+I340+J340</f>
        <v>0.25</v>
      </c>
      <c r="H340" s="178"/>
      <c r="I340" s="178">
        <v>0.25</v>
      </c>
      <c r="J340" s="178"/>
      <c r="K340" s="178"/>
      <c r="L340" s="183">
        <f>L339</f>
        <v>25081</v>
      </c>
      <c r="M340" s="183">
        <f t="shared" si="127"/>
        <v>6270.25</v>
      </c>
      <c r="N340" s="183">
        <v>4</v>
      </c>
      <c r="O340" s="183">
        <f t="shared" si="128"/>
        <v>250.81</v>
      </c>
      <c r="P340" s="183"/>
      <c r="Q340" s="183"/>
      <c r="R340" s="183">
        <v>15</v>
      </c>
      <c r="S340" s="183">
        <f>ROUND(M340*R340/100,2)</f>
        <v>940.54</v>
      </c>
      <c r="T340" s="183"/>
      <c r="U340" s="183">
        <v>15</v>
      </c>
      <c r="V340" s="183">
        <f t="shared" si="131"/>
        <v>940.54</v>
      </c>
      <c r="W340" s="183">
        <f t="shared" si="132"/>
        <v>1260.32</v>
      </c>
      <c r="X340" s="183">
        <f t="shared" si="133"/>
        <v>9662.46</v>
      </c>
    </row>
    <row r="341" spans="1:24" ht="30" hidden="1">
      <c r="A341" s="11"/>
      <c r="B341" s="187" t="s">
        <v>64</v>
      </c>
      <c r="C341" s="178">
        <f t="shared" si="129"/>
        <v>0</v>
      </c>
      <c r="D341" s="178"/>
      <c r="E341" s="178"/>
      <c r="F341" s="178"/>
      <c r="G341" s="178">
        <f>H341+I341+J341</f>
        <v>0</v>
      </c>
      <c r="H341" s="178"/>
      <c r="I341" s="178">
        <v>0</v>
      </c>
      <c r="J341" s="178"/>
      <c r="K341" s="178"/>
      <c r="L341" s="183">
        <f>L340</f>
        <v>25081</v>
      </c>
      <c r="M341" s="183">
        <f t="shared" si="127"/>
        <v>0</v>
      </c>
      <c r="N341" s="183">
        <v>15</v>
      </c>
      <c r="O341" s="183">
        <f t="shared" si="128"/>
        <v>0</v>
      </c>
      <c r="P341" s="183"/>
      <c r="Q341" s="183"/>
      <c r="R341" s="183"/>
      <c r="S341" s="183">
        <f t="shared" si="130"/>
        <v>0</v>
      </c>
      <c r="T341" s="183"/>
      <c r="U341" s="183">
        <v>15</v>
      </c>
      <c r="V341" s="183">
        <f t="shared" si="131"/>
        <v>0</v>
      </c>
      <c r="W341" s="183">
        <f t="shared" si="132"/>
        <v>0</v>
      </c>
      <c r="X341" s="183">
        <f t="shared" si="133"/>
        <v>0</v>
      </c>
    </row>
    <row r="342" spans="1:24" ht="15.75">
      <c r="A342" s="11"/>
      <c r="B342" s="176" t="s">
        <v>54</v>
      </c>
      <c r="C342" s="32">
        <f>SUM(C336:C341)</f>
        <v>2.75</v>
      </c>
      <c r="D342" s="32">
        <f aca="true" t="shared" si="134" ref="D342:K342">SUM(D336:D341)</f>
        <v>0</v>
      </c>
      <c r="E342" s="32">
        <f t="shared" si="134"/>
        <v>0</v>
      </c>
      <c r="F342" s="32">
        <f t="shared" si="134"/>
        <v>0</v>
      </c>
      <c r="G342" s="32">
        <f t="shared" si="134"/>
        <v>2.75</v>
      </c>
      <c r="H342" s="32">
        <f t="shared" si="134"/>
        <v>0</v>
      </c>
      <c r="I342" s="32">
        <f t="shared" si="134"/>
        <v>2.75</v>
      </c>
      <c r="J342" s="32">
        <f t="shared" si="134"/>
        <v>0</v>
      </c>
      <c r="K342" s="32">
        <f t="shared" si="134"/>
        <v>0</v>
      </c>
      <c r="L342" s="178"/>
      <c r="M342" s="178">
        <f aca="true" t="shared" si="135" ref="M342:S342">SUM(M336:M341)</f>
        <v>83561.75</v>
      </c>
      <c r="N342" s="178"/>
      <c r="O342" s="178">
        <f t="shared" si="135"/>
        <v>4032.2</v>
      </c>
      <c r="P342" s="178">
        <f t="shared" si="135"/>
        <v>0</v>
      </c>
      <c r="Q342" s="178"/>
      <c r="R342" s="178"/>
      <c r="S342" s="178">
        <f t="shared" si="135"/>
        <v>940.54</v>
      </c>
      <c r="T342" s="178"/>
      <c r="U342" s="178"/>
      <c r="V342" s="178">
        <f>SUM(V336:V341)</f>
        <v>12534.27</v>
      </c>
      <c r="W342" s="178">
        <f>SUM(W336:W341)</f>
        <v>15160.32</v>
      </c>
      <c r="X342" s="32">
        <f>SUM(X336:X341)</f>
        <v>116229.07999999999</v>
      </c>
    </row>
    <row r="343" spans="1:24" ht="15.75">
      <c r="A343" s="11"/>
      <c r="B343" s="190" t="s">
        <v>56</v>
      </c>
      <c r="C343" s="178"/>
      <c r="D343" s="32"/>
      <c r="E343" s="32"/>
      <c r="F343" s="32"/>
      <c r="G343" s="185"/>
      <c r="H343" s="185"/>
      <c r="I343" s="178"/>
      <c r="J343" s="185"/>
      <c r="K343" s="186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</row>
    <row r="344" spans="1:24" ht="15">
      <c r="A344" s="11"/>
      <c r="B344" s="187" t="s">
        <v>284</v>
      </c>
      <c r="C344" s="178">
        <f aca="true" t="shared" si="136" ref="C344:C349">D344+G344+K344</f>
        <v>2</v>
      </c>
      <c r="D344" s="178"/>
      <c r="E344" s="178"/>
      <c r="F344" s="178"/>
      <c r="G344" s="178">
        <f>H344+I344+J344</f>
        <v>2</v>
      </c>
      <c r="H344" s="178"/>
      <c r="I344" s="178">
        <v>2</v>
      </c>
      <c r="J344" s="178"/>
      <c r="K344" s="178"/>
      <c r="L344" s="183">
        <f>L$290</f>
        <v>17963</v>
      </c>
      <c r="M344" s="183">
        <f aca="true" t="shared" si="137" ref="M344:M349">C344*L344</f>
        <v>35926</v>
      </c>
      <c r="N344" s="183">
        <v>4</v>
      </c>
      <c r="O344" s="183">
        <f aca="true" t="shared" si="138" ref="O344:O349">ROUND(M344*N344/100,2)</f>
        <v>1437.04</v>
      </c>
      <c r="P344" s="183"/>
      <c r="Q344" s="183"/>
      <c r="R344" s="183"/>
      <c r="S344" s="183">
        <f aca="true" t="shared" si="139" ref="S344:S349">ROUND(M344*R344,2)</f>
        <v>0</v>
      </c>
      <c r="T344" s="183"/>
      <c r="U344" s="183">
        <v>15</v>
      </c>
      <c r="V344" s="186">
        <f aca="true" t="shared" si="140" ref="V344:V349">ROUND(M344*U344/100,2)</f>
        <v>5388.9</v>
      </c>
      <c r="W344" s="183">
        <f aca="true" t="shared" si="141" ref="W344:W349">ROUND((M344+O344+S344+V344)*0.15,2)</f>
        <v>6412.79</v>
      </c>
      <c r="X344" s="183">
        <f aca="true" t="shared" si="142" ref="X344:X349">M344+O344+S344+V344+W344</f>
        <v>49164.73</v>
      </c>
    </row>
    <row r="345" spans="1:24" ht="15" hidden="1">
      <c r="A345" s="11"/>
      <c r="B345" s="187" t="s">
        <v>27</v>
      </c>
      <c r="C345" s="178">
        <f t="shared" si="136"/>
        <v>0</v>
      </c>
      <c r="D345" s="178"/>
      <c r="E345" s="178"/>
      <c r="F345" s="178"/>
      <c r="G345" s="178"/>
      <c r="H345" s="178"/>
      <c r="I345" s="178">
        <f>G345-H345-J345</f>
        <v>0</v>
      </c>
      <c r="J345" s="178"/>
      <c r="K345" s="178"/>
      <c r="L345" s="183">
        <f>L$290</f>
        <v>17963</v>
      </c>
      <c r="M345" s="183">
        <f t="shared" si="137"/>
        <v>0</v>
      </c>
      <c r="N345" s="183"/>
      <c r="O345" s="183">
        <f t="shared" si="138"/>
        <v>0</v>
      </c>
      <c r="P345" s="183"/>
      <c r="Q345" s="183"/>
      <c r="R345" s="183"/>
      <c r="S345" s="183">
        <f t="shared" si="139"/>
        <v>0</v>
      </c>
      <c r="T345" s="183"/>
      <c r="U345" s="183"/>
      <c r="V345" s="183">
        <f t="shared" si="140"/>
        <v>0</v>
      </c>
      <c r="W345" s="183">
        <f t="shared" si="141"/>
        <v>0</v>
      </c>
      <c r="X345" s="183">
        <f t="shared" si="142"/>
        <v>0</v>
      </c>
    </row>
    <row r="346" spans="1:24" ht="30">
      <c r="A346" s="11"/>
      <c r="B346" s="187" t="s">
        <v>285</v>
      </c>
      <c r="C346" s="178">
        <f t="shared" si="136"/>
        <v>0.25</v>
      </c>
      <c r="D346" s="178"/>
      <c r="E346" s="178"/>
      <c r="F346" s="178"/>
      <c r="G346" s="178">
        <f>H346+I346+J346</f>
        <v>0.25</v>
      </c>
      <c r="H346" s="178"/>
      <c r="I346" s="178">
        <v>0.25</v>
      </c>
      <c r="J346" s="178"/>
      <c r="K346" s="178"/>
      <c r="L346" s="183">
        <f>L313</f>
        <v>16070</v>
      </c>
      <c r="M346" s="186">
        <f t="shared" si="137"/>
        <v>4017.5</v>
      </c>
      <c r="N346" s="183">
        <v>4</v>
      </c>
      <c r="O346" s="186">
        <f t="shared" si="138"/>
        <v>160.7</v>
      </c>
      <c r="P346" s="183"/>
      <c r="Q346" s="183"/>
      <c r="R346" s="183">
        <v>15</v>
      </c>
      <c r="S346" s="183">
        <f>ROUND(M346*R346/100,2)</f>
        <v>602.63</v>
      </c>
      <c r="T346" s="183"/>
      <c r="U346" s="183">
        <v>15</v>
      </c>
      <c r="V346" s="183">
        <f t="shared" si="140"/>
        <v>602.63</v>
      </c>
      <c r="W346" s="183">
        <f t="shared" si="141"/>
        <v>807.52</v>
      </c>
      <c r="X346" s="183">
        <f t="shared" si="142"/>
        <v>6190.98</v>
      </c>
    </row>
    <row r="347" spans="1:24" ht="15" hidden="1">
      <c r="A347" s="11"/>
      <c r="B347" s="187" t="s">
        <v>23</v>
      </c>
      <c r="C347" s="178">
        <f t="shared" si="136"/>
        <v>0</v>
      </c>
      <c r="D347" s="178"/>
      <c r="E347" s="178"/>
      <c r="F347" s="178"/>
      <c r="G347" s="178"/>
      <c r="H347" s="178"/>
      <c r="I347" s="178"/>
      <c r="J347" s="178"/>
      <c r="K347" s="178"/>
      <c r="L347" s="183">
        <f>L346</f>
        <v>16070</v>
      </c>
      <c r="M347" s="183">
        <f t="shared" si="137"/>
        <v>0</v>
      </c>
      <c r="N347" s="183">
        <v>5</v>
      </c>
      <c r="O347" s="183">
        <f t="shared" si="138"/>
        <v>0</v>
      </c>
      <c r="P347" s="183"/>
      <c r="Q347" s="183"/>
      <c r="R347" s="183"/>
      <c r="S347" s="183">
        <f t="shared" si="139"/>
        <v>0</v>
      </c>
      <c r="T347" s="183"/>
      <c r="U347" s="183">
        <v>15</v>
      </c>
      <c r="V347" s="183">
        <f t="shared" si="140"/>
        <v>0</v>
      </c>
      <c r="W347" s="183">
        <f t="shared" si="141"/>
        <v>0</v>
      </c>
      <c r="X347" s="183">
        <f t="shared" si="142"/>
        <v>0</v>
      </c>
    </row>
    <row r="348" spans="1:24" ht="15" hidden="1">
      <c r="A348" s="11"/>
      <c r="B348" s="187" t="s">
        <v>12</v>
      </c>
      <c r="C348" s="178">
        <f t="shared" si="136"/>
        <v>0</v>
      </c>
      <c r="D348" s="178"/>
      <c r="E348" s="178"/>
      <c r="F348" s="178"/>
      <c r="G348" s="178">
        <f>H348+I348+J348</f>
        <v>0</v>
      </c>
      <c r="H348" s="178"/>
      <c r="I348" s="178">
        <v>0</v>
      </c>
      <c r="J348" s="178"/>
      <c r="K348" s="178"/>
      <c r="L348" s="183">
        <f>L346</f>
        <v>16070</v>
      </c>
      <c r="M348" s="183">
        <f t="shared" si="137"/>
        <v>0</v>
      </c>
      <c r="N348" s="183">
        <v>15</v>
      </c>
      <c r="O348" s="183">
        <f>ROUND(M348*N348/100,2)</f>
        <v>0</v>
      </c>
      <c r="P348" s="183"/>
      <c r="Q348" s="183"/>
      <c r="R348" s="183"/>
      <c r="S348" s="183">
        <f t="shared" si="139"/>
        <v>0</v>
      </c>
      <c r="T348" s="183"/>
      <c r="U348" s="183">
        <v>15</v>
      </c>
      <c r="V348" s="183">
        <f t="shared" si="140"/>
        <v>0</v>
      </c>
      <c r="W348" s="183">
        <f t="shared" si="141"/>
        <v>0</v>
      </c>
      <c r="X348" s="183">
        <f t="shared" si="142"/>
        <v>0</v>
      </c>
    </row>
    <row r="349" spans="1:24" ht="30" hidden="1">
      <c r="A349" s="11"/>
      <c r="B349" s="187" t="s">
        <v>87</v>
      </c>
      <c r="C349" s="178">
        <f t="shared" si="136"/>
        <v>0</v>
      </c>
      <c r="D349" s="178"/>
      <c r="E349" s="178"/>
      <c r="F349" s="178"/>
      <c r="G349" s="178"/>
      <c r="H349" s="178"/>
      <c r="I349" s="178">
        <f>G349-H349-J349</f>
        <v>0</v>
      </c>
      <c r="J349" s="178"/>
      <c r="K349" s="178"/>
      <c r="L349" s="183">
        <f>L346</f>
        <v>16070</v>
      </c>
      <c r="M349" s="183">
        <f t="shared" si="137"/>
        <v>0</v>
      </c>
      <c r="N349" s="183">
        <v>15</v>
      </c>
      <c r="O349" s="183">
        <f t="shared" si="138"/>
        <v>0</v>
      </c>
      <c r="P349" s="183"/>
      <c r="Q349" s="183"/>
      <c r="R349" s="183"/>
      <c r="S349" s="183">
        <f t="shared" si="139"/>
        <v>0</v>
      </c>
      <c r="T349" s="183"/>
      <c r="U349" s="183">
        <v>15</v>
      </c>
      <c r="V349" s="183">
        <f t="shared" si="140"/>
        <v>0</v>
      </c>
      <c r="W349" s="183">
        <f t="shared" si="141"/>
        <v>0</v>
      </c>
      <c r="X349" s="183">
        <f t="shared" si="142"/>
        <v>0</v>
      </c>
    </row>
    <row r="350" spans="1:24" ht="15.75">
      <c r="A350" s="11"/>
      <c r="B350" s="176" t="s">
        <v>54</v>
      </c>
      <c r="C350" s="32">
        <f>SUM(C344:C349)</f>
        <v>2.25</v>
      </c>
      <c r="D350" s="32">
        <f aca="true" t="shared" si="143" ref="D350:K350">SUM(D344:D349)</f>
        <v>0</v>
      </c>
      <c r="E350" s="32">
        <f t="shared" si="143"/>
        <v>0</v>
      </c>
      <c r="F350" s="32">
        <f t="shared" si="143"/>
        <v>0</v>
      </c>
      <c r="G350" s="32">
        <f t="shared" si="143"/>
        <v>2.25</v>
      </c>
      <c r="H350" s="32">
        <f t="shared" si="143"/>
        <v>0</v>
      </c>
      <c r="I350" s="32">
        <f t="shared" si="143"/>
        <v>2.25</v>
      </c>
      <c r="J350" s="32">
        <f t="shared" si="143"/>
        <v>0</v>
      </c>
      <c r="K350" s="32">
        <f t="shared" si="143"/>
        <v>0</v>
      </c>
      <c r="L350" s="178"/>
      <c r="M350" s="178">
        <f aca="true" t="shared" si="144" ref="M350:S350">SUM(M344:M349)</f>
        <v>39943.5</v>
      </c>
      <c r="N350" s="178"/>
      <c r="O350" s="178">
        <f t="shared" si="144"/>
        <v>1597.74</v>
      </c>
      <c r="P350" s="178">
        <f t="shared" si="144"/>
        <v>0</v>
      </c>
      <c r="Q350" s="178"/>
      <c r="R350" s="178"/>
      <c r="S350" s="178">
        <f t="shared" si="144"/>
        <v>602.63</v>
      </c>
      <c r="T350" s="178"/>
      <c r="U350" s="178"/>
      <c r="V350" s="178">
        <f>SUM(V344:V349)</f>
        <v>5991.53</v>
      </c>
      <c r="W350" s="178">
        <f>SUM(W344:W349)</f>
        <v>7220.3099999999995</v>
      </c>
      <c r="X350" s="32">
        <f>SUM(X344:X349)</f>
        <v>55355.71000000001</v>
      </c>
    </row>
    <row r="351" spans="1:24" ht="15.75">
      <c r="A351" s="11"/>
      <c r="B351" s="189" t="s">
        <v>57</v>
      </c>
      <c r="C351" s="178"/>
      <c r="D351" s="32"/>
      <c r="E351" s="32"/>
      <c r="F351" s="32"/>
      <c r="G351" s="185"/>
      <c r="H351" s="185"/>
      <c r="I351" s="178"/>
      <c r="J351" s="185"/>
      <c r="K351" s="186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</row>
    <row r="352" spans="1:24" ht="15">
      <c r="A352" s="11"/>
      <c r="B352" s="182" t="s">
        <v>286</v>
      </c>
      <c r="C352" s="178">
        <f>D352+G352+K352</f>
        <v>1</v>
      </c>
      <c r="D352" s="178"/>
      <c r="E352" s="178"/>
      <c r="F352" s="178"/>
      <c r="G352" s="178">
        <v>1</v>
      </c>
      <c r="H352" s="178"/>
      <c r="I352" s="178">
        <f>G352-H352-J352</f>
        <v>1</v>
      </c>
      <c r="J352" s="178"/>
      <c r="K352" s="178"/>
      <c r="L352" s="183">
        <v>12266</v>
      </c>
      <c r="M352" s="183">
        <f>C352*L352</f>
        <v>12266</v>
      </c>
      <c r="N352" s="183">
        <v>4</v>
      </c>
      <c r="O352" s="183">
        <f>ROUND(M352*N352/100,2)</f>
        <v>490.64</v>
      </c>
      <c r="P352" s="183"/>
      <c r="Q352" s="183"/>
      <c r="R352" s="183"/>
      <c r="S352" s="183">
        <f>ROUND(M352*R352,2)</f>
        <v>0</v>
      </c>
      <c r="T352" s="183"/>
      <c r="U352" s="183">
        <v>15</v>
      </c>
      <c r="V352" s="186">
        <f>ROUND(M352*U352/100,2)</f>
        <v>1839.9</v>
      </c>
      <c r="W352" s="183">
        <f>ROUND((M352+O352+S352+V352)*0.15,2)</f>
        <v>2189.48</v>
      </c>
      <c r="X352" s="183">
        <f>M352+O352+S352+V352+W352</f>
        <v>16786.02</v>
      </c>
    </row>
    <row r="353" spans="1:24" ht="15.75">
      <c r="A353" s="11"/>
      <c r="B353" s="177" t="s">
        <v>54</v>
      </c>
      <c r="C353" s="32">
        <f>C352</f>
        <v>1</v>
      </c>
      <c r="D353" s="32">
        <f aca="true" t="shared" si="145" ref="D353:K353">D352</f>
        <v>0</v>
      </c>
      <c r="E353" s="32">
        <f t="shared" si="145"/>
        <v>0</v>
      </c>
      <c r="F353" s="32">
        <f t="shared" si="145"/>
        <v>0</v>
      </c>
      <c r="G353" s="32">
        <f t="shared" si="145"/>
        <v>1</v>
      </c>
      <c r="H353" s="32">
        <f t="shared" si="145"/>
        <v>0</v>
      </c>
      <c r="I353" s="32">
        <f t="shared" si="145"/>
        <v>1</v>
      </c>
      <c r="J353" s="32">
        <f t="shared" si="145"/>
        <v>0</v>
      </c>
      <c r="K353" s="32">
        <f t="shared" si="145"/>
        <v>0</v>
      </c>
      <c r="L353" s="178"/>
      <c r="M353" s="178">
        <f aca="true" t="shared" si="146" ref="M353:X353">M352</f>
        <v>12266</v>
      </c>
      <c r="N353" s="178"/>
      <c r="O353" s="178">
        <f t="shared" si="146"/>
        <v>490.64</v>
      </c>
      <c r="P353" s="178">
        <f t="shared" si="146"/>
        <v>0</v>
      </c>
      <c r="Q353" s="178"/>
      <c r="R353" s="178"/>
      <c r="S353" s="178">
        <f t="shared" si="146"/>
        <v>0</v>
      </c>
      <c r="T353" s="178"/>
      <c r="U353" s="178"/>
      <c r="V353" s="178">
        <f t="shared" si="146"/>
        <v>1839.9</v>
      </c>
      <c r="W353" s="178">
        <f t="shared" si="146"/>
        <v>2189.48</v>
      </c>
      <c r="X353" s="32">
        <f t="shared" si="146"/>
        <v>16786.02</v>
      </c>
    </row>
    <row r="354" spans="1:24" ht="15.75">
      <c r="A354" s="11"/>
      <c r="B354" s="189" t="s">
        <v>58</v>
      </c>
      <c r="C354" s="179"/>
      <c r="D354" s="179"/>
      <c r="E354" s="179"/>
      <c r="F354" s="179"/>
      <c r="G354" s="179"/>
      <c r="H354" s="179"/>
      <c r="I354" s="178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</row>
    <row r="355" spans="1:24" ht="15">
      <c r="A355" s="11"/>
      <c r="B355" s="182" t="s">
        <v>287</v>
      </c>
      <c r="C355" s="178">
        <f>D355+G355+K355</f>
        <v>0.25</v>
      </c>
      <c r="D355" s="178"/>
      <c r="E355" s="178"/>
      <c r="F355" s="178"/>
      <c r="G355" s="178">
        <v>0.25</v>
      </c>
      <c r="H355" s="178"/>
      <c r="I355" s="178">
        <f>G355-H355-J355</f>
        <v>0.25</v>
      </c>
      <c r="J355" s="178"/>
      <c r="K355" s="178"/>
      <c r="L355" s="183">
        <v>13690</v>
      </c>
      <c r="M355" s="186">
        <f>C355*L355</f>
        <v>3422.5</v>
      </c>
      <c r="N355" s="183"/>
      <c r="O355" s="183">
        <f>ROUND(M355*N355/100,2)</f>
        <v>0</v>
      </c>
      <c r="P355" s="183"/>
      <c r="Q355" s="183"/>
      <c r="R355" s="183"/>
      <c r="S355" s="183">
        <f>ROUND(M355*R355,2)</f>
        <v>0</v>
      </c>
      <c r="T355" s="183"/>
      <c r="U355" s="183">
        <v>15</v>
      </c>
      <c r="V355" s="183">
        <f>ROUND(M355*U355/100,2)</f>
        <v>513.38</v>
      </c>
      <c r="W355" s="183">
        <f>ROUND((M355+O355+S355+V355)*0.15,2)</f>
        <v>590.38</v>
      </c>
      <c r="X355" s="183">
        <f>M355+O355+S355+V355+W355</f>
        <v>4526.26</v>
      </c>
    </row>
    <row r="356" spans="1:24" ht="15">
      <c r="A356" s="11"/>
      <c r="B356" s="182" t="s">
        <v>208</v>
      </c>
      <c r="C356" s="178">
        <f>D356+G356+K356</f>
        <v>0.25</v>
      </c>
      <c r="D356" s="178"/>
      <c r="E356" s="178"/>
      <c r="F356" s="178"/>
      <c r="G356" s="178">
        <v>0.25</v>
      </c>
      <c r="H356" s="178"/>
      <c r="I356" s="178">
        <f>G356-H356-J356</f>
        <v>0.25</v>
      </c>
      <c r="J356" s="178"/>
      <c r="K356" s="178"/>
      <c r="L356" s="183">
        <v>19561</v>
      </c>
      <c r="M356" s="183">
        <f>C356*L356</f>
        <v>4890.25</v>
      </c>
      <c r="N356" s="183"/>
      <c r="O356" s="183">
        <f>ROUND(M356*N356/100,2)</f>
        <v>0</v>
      </c>
      <c r="P356" s="183"/>
      <c r="Q356" s="183"/>
      <c r="R356" s="183"/>
      <c r="S356" s="183">
        <f>ROUND(M356*R356,2)</f>
        <v>0</v>
      </c>
      <c r="T356" s="183"/>
      <c r="U356" s="183">
        <v>15</v>
      </c>
      <c r="V356" s="183">
        <f>ROUND(M356*U356/100,2)</f>
        <v>733.54</v>
      </c>
      <c r="W356" s="183">
        <f>ROUND((M356+O356+S356+V356)*0.15,2)</f>
        <v>843.57</v>
      </c>
      <c r="X356" s="183">
        <f>M356+O356+S356+V356+W356</f>
        <v>6467.36</v>
      </c>
    </row>
    <row r="357" spans="1:24" ht="15.75">
      <c r="A357" s="11"/>
      <c r="B357" s="177" t="s">
        <v>54</v>
      </c>
      <c r="C357" s="144">
        <f>C356+C355</f>
        <v>0.5</v>
      </c>
      <c r="D357" s="179">
        <f aca="true" t="shared" si="147" ref="D357:X357">D356+D355</f>
        <v>0</v>
      </c>
      <c r="E357" s="179">
        <f t="shared" si="147"/>
        <v>0</v>
      </c>
      <c r="F357" s="179">
        <f t="shared" si="147"/>
        <v>0</v>
      </c>
      <c r="G357" s="144">
        <f t="shared" si="147"/>
        <v>0.5</v>
      </c>
      <c r="H357" s="179">
        <f t="shared" si="147"/>
        <v>0</v>
      </c>
      <c r="I357" s="144">
        <f t="shared" si="147"/>
        <v>0.5</v>
      </c>
      <c r="J357" s="179">
        <f t="shared" si="147"/>
        <v>0</v>
      </c>
      <c r="K357" s="144">
        <f t="shared" si="147"/>
        <v>0</v>
      </c>
      <c r="L357" s="179"/>
      <c r="M357" s="179">
        <f t="shared" si="147"/>
        <v>8312.75</v>
      </c>
      <c r="N357" s="179"/>
      <c r="O357" s="179">
        <f t="shared" si="147"/>
        <v>0</v>
      </c>
      <c r="P357" s="179">
        <f t="shared" si="147"/>
        <v>0</v>
      </c>
      <c r="Q357" s="179"/>
      <c r="R357" s="179"/>
      <c r="S357" s="179">
        <f t="shared" si="147"/>
        <v>0</v>
      </c>
      <c r="T357" s="179"/>
      <c r="U357" s="179"/>
      <c r="V357" s="179">
        <f t="shared" si="147"/>
        <v>1246.92</v>
      </c>
      <c r="W357" s="179">
        <f t="shared" si="147"/>
        <v>1433.95</v>
      </c>
      <c r="X357" s="144">
        <f t="shared" si="147"/>
        <v>10993.619999999999</v>
      </c>
    </row>
    <row r="358" spans="1:24" ht="15">
      <c r="A358" s="11"/>
      <c r="B358" s="188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</row>
    <row r="359" spans="2:24" s="142" customFormat="1" ht="15.75">
      <c r="B359" s="181" t="s">
        <v>55</v>
      </c>
      <c r="C359" s="144">
        <f>C342</f>
        <v>2.75</v>
      </c>
      <c r="D359" s="144">
        <f aca="true" t="shared" si="148" ref="D359:K359">D342</f>
        <v>0</v>
      </c>
      <c r="E359" s="144">
        <f t="shared" si="148"/>
        <v>0</v>
      </c>
      <c r="F359" s="144">
        <f t="shared" si="148"/>
        <v>0</v>
      </c>
      <c r="G359" s="144">
        <f t="shared" si="148"/>
        <v>2.75</v>
      </c>
      <c r="H359" s="144">
        <f t="shared" si="148"/>
        <v>0</v>
      </c>
      <c r="I359" s="144">
        <f t="shared" si="148"/>
        <v>2.75</v>
      </c>
      <c r="J359" s="144">
        <f t="shared" si="148"/>
        <v>0</v>
      </c>
      <c r="K359" s="144">
        <f t="shared" si="148"/>
        <v>0</v>
      </c>
      <c r="L359" s="144"/>
      <c r="M359" s="144">
        <f aca="true" t="shared" si="149" ref="M359:X359">M342</f>
        <v>83561.75</v>
      </c>
      <c r="N359" s="144"/>
      <c r="O359" s="144">
        <f t="shared" si="149"/>
        <v>4032.2</v>
      </c>
      <c r="P359" s="144">
        <f t="shared" si="149"/>
        <v>0</v>
      </c>
      <c r="Q359" s="144"/>
      <c r="R359" s="144"/>
      <c r="S359" s="144">
        <f t="shared" si="149"/>
        <v>940.54</v>
      </c>
      <c r="T359" s="144"/>
      <c r="U359" s="144"/>
      <c r="V359" s="144">
        <f t="shared" si="149"/>
        <v>12534.27</v>
      </c>
      <c r="W359" s="144">
        <f t="shared" si="149"/>
        <v>15160.32</v>
      </c>
      <c r="X359" s="144">
        <f t="shared" si="149"/>
        <v>116229.07999999999</v>
      </c>
    </row>
    <row r="360" spans="2:24" s="142" customFormat="1" ht="15.75">
      <c r="B360" s="181" t="s">
        <v>56</v>
      </c>
      <c r="C360" s="144">
        <f>C350</f>
        <v>2.25</v>
      </c>
      <c r="D360" s="144">
        <f aca="true" t="shared" si="150" ref="D360:K360">D350</f>
        <v>0</v>
      </c>
      <c r="E360" s="144">
        <f t="shared" si="150"/>
        <v>0</v>
      </c>
      <c r="F360" s="144">
        <f t="shared" si="150"/>
        <v>0</v>
      </c>
      <c r="G360" s="144">
        <f t="shared" si="150"/>
        <v>2.25</v>
      </c>
      <c r="H360" s="144">
        <f t="shared" si="150"/>
        <v>0</v>
      </c>
      <c r="I360" s="144">
        <f t="shared" si="150"/>
        <v>2.25</v>
      </c>
      <c r="J360" s="144">
        <f t="shared" si="150"/>
        <v>0</v>
      </c>
      <c r="K360" s="144">
        <f t="shared" si="150"/>
        <v>0</v>
      </c>
      <c r="L360" s="144"/>
      <c r="M360" s="144">
        <f aca="true" t="shared" si="151" ref="M360:X360">M350</f>
        <v>39943.5</v>
      </c>
      <c r="N360" s="144"/>
      <c r="O360" s="144">
        <f t="shared" si="151"/>
        <v>1597.74</v>
      </c>
      <c r="P360" s="144">
        <f t="shared" si="151"/>
        <v>0</v>
      </c>
      <c r="Q360" s="144"/>
      <c r="R360" s="144"/>
      <c r="S360" s="144">
        <f t="shared" si="151"/>
        <v>602.63</v>
      </c>
      <c r="T360" s="144"/>
      <c r="U360" s="144"/>
      <c r="V360" s="144">
        <f t="shared" si="151"/>
        <v>5991.53</v>
      </c>
      <c r="W360" s="144">
        <f t="shared" si="151"/>
        <v>7220.3099999999995</v>
      </c>
      <c r="X360" s="144">
        <f t="shared" si="151"/>
        <v>55355.71000000001</v>
      </c>
    </row>
    <row r="361" spans="2:24" s="142" customFormat="1" ht="15.75">
      <c r="B361" s="181" t="s">
        <v>57</v>
      </c>
      <c r="C361" s="144">
        <f>C352</f>
        <v>1</v>
      </c>
      <c r="D361" s="144">
        <f aca="true" t="shared" si="152" ref="D361:K361">D352</f>
        <v>0</v>
      </c>
      <c r="E361" s="144">
        <f t="shared" si="152"/>
        <v>0</v>
      </c>
      <c r="F361" s="144">
        <f t="shared" si="152"/>
        <v>0</v>
      </c>
      <c r="G361" s="144">
        <f t="shared" si="152"/>
        <v>1</v>
      </c>
      <c r="H361" s="144">
        <f t="shared" si="152"/>
        <v>0</v>
      </c>
      <c r="I361" s="144">
        <f t="shared" si="152"/>
        <v>1</v>
      </c>
      <c r="J361" s="144">
        <f t="shared" si="152"/>
        <v>0</v>
      </c>
      <c r="K361" s="144">
        <f t="shared" si="152"/>
        <v>0</v>
      </c>
      <c r="L361" s="144"/>
      <c r="M361" s="144">
        <f aca="true" t="shared" si="153" ref="M361:X361">M352</f>
        <v>12266</v>
      </c>
      <c r="N361" s="144"/>
      <c r="O361" s="144">
        <f t="shared" si="153"/>
        <v>490.64</v>
      </c>
      <c r="P361" s="144">
        <f t="shared" si="153"/>
        <v>0</v>
      </c>
      <c r="Q361" s="144"/>
      <c r="R361" s="144"/>
      <c r="S361" s="144">
        <f t="shared" si="153"/>
        <v>0</v>
      </c>
      <c r="T361" s="144"/>
      <c r="U361" s="144"/>
      <c r="V361" s="144">
        <f t="shared" si="153"/>
        <v>1839.9</v>
      </c>
      <c r="W361" s="144">
        <f t="shared" si="153"/>
        <v>2189.48</v>
      </c>
      <c r="X361" s="144">
        <f t="shared" si="153"/>
        <v>16786.02</v>
      </c>
    </row>
    <row r="362" spans="2:24" s="142" customFormat="1" ht="15.75">
      <c r="B362" s="181" t="s">
        <v>58</v>
      </c>
      <c r="C362" s="144">
        <f>C357</f>
        <v>0.5</v>
      </c>
      <c r="D362" s="144">
        <f aca="true" t="shared" si="154" ref="D362:K362">D357</f>
        <v>0</v>
      </c>
      <c r="E362" s="144">
        <f t="shared" si="154"/>
        <v>0</v>
      </c>
      <c r="F362" s="144">
        <f t="shared" si="154"/>
        <v>0</v>
      </c>
      <c r="G362" s="144">
        <f t="shared" si="154"/>
        <v>0.5</v>
      </c>
      <c r="H362" s="144">
        <f t="shared" si="154"/>
        <v>0</v>
      </c>
      <c r="I362" s="144">
        <f t="shared" si="154"/>
        <v>0.5</v>
      </c>
      <c r="J362" s="144">
        <f t="shared" si="154"/>
        <v>0</v>
      </c>
      <c r="K362" s="144">
        <f t="shared" si="154"/>
        <v>0</v>
      </c>
      <c r="L362" s="144"/>
      <c r="M362" s="144">
        <f aca="true" t="shared" si="155" ref="M362:X362">M357</f>
        <v>8312.75</v>
      </c>
      <c r="N362" s="144"/>
      <c r="O362" s="144">
        <f t="shared" si="155"/>
        <v>0</v>
      </c>
      <c r="P362" s="144">
        <f t="shared" si="155"/>
        <v>0</v>
      </c>
      <c r="Q362" s="144"/>
      <c r="R362" s="144"/>
      <c r="S362" s="144">
        <f t="shared" si="155"/>
        <v>0</v>
      </c>
      <c r="T362" s="144"/>
      <c r="U362" s="144"/>
      <c r="V362" s="144">
        <f t="shared" si="155"/>
        <v>1246.92</v>
      </c>
      <c r="W362" s="144">
        <f t="shared" si="155"/>
        <v>1433.95</v>
      </c>
      <c r="X362" s="144">
        <f t="shared" si="155"/>
        <v>10993.619999999999</v>
      </c>
    </row>
    <row r="363" spans="1:24" s="8" customFormat="1" ht="15.75">
      <c r="A363" s="58"/>
      <c r="B363" s="51" t="s">
        <v>59</v>
      </c>
      <c r="C363" s="144">
        <f>SUM(C359:C362)</f>
        <v>6.5</v>
      </c>
      <c r="D363" s="144">
        <f aca="true" t="shared" si="156" ref="D363:K363">SUM(D359:D362)</f>
        <v>0</v>
      </c>
      <c r="E363" s="144">
        <f t="shared" si="156"/>
        <v>0</v>
      </c>
      <c r="F363" s="144">
        <f t="shared" si="156"/>
        <v>0</v>
      </c>
      <c r="G363" s="144">
        <f t="shared" si="156"/>
        <v>6.5</v>
      </c>
      <c r="H363" s="144">
        <f t="shared" si="156"/>
        <v>0</v>
      </c>
      <c r="I363" s="144">
        <f t="shared" si="156"/>
        <v>6.5</v>
      </c>
      <c r="J363" s="144">
        <f t="shared" si="156"/>
        <v>0</v>
      </c>
      <c r="K363" s="144">
        <f t="shared" si="156"/>
        <v>0</v>
      </c>
      <c r="L363" s="144"/>
      <c r="M363" s="144">
        <f aca="true" t="shared" si="157" ref="M363:X363">SUM(M359:M362)</f>
        <v>144084</v>
      </c>
      <c r="N363" s="144"/>
      <c r="O363" s="144">
        <f t="shared" si="157"/>
        <v>6120.58</v>
      </c>
      <c r="P363" s="144">
        <f t="shared" si="157"/>
        <v>0</v>
      </c>
      <c r="Q363" s="144"/>
      <c r="R363" s="144"/>
      <c r="S363" s="144">
        <f t="shared" si="157"/>
        <v>1543.17</v>
      </c>
      <c r="T363" s="144"/>
      <c r="U363" s="144"/>
      <c r="V363" s="144">
        <f t="shared" si="157"/>
        <v>21612.620000000003</v>
      </c>
      <c r="W363" s="144">
        <f t="shared" si="157"/>
        <v>26004.059999999998</v>
      </c>
      <c r="X363" s="144">
        <f t="shared" si="157"/>
        <v>199364.42999999996</v>
      </c>
    </row>
    <row r="364" spans="1:24" s="8" customFormat="1" ht="15.75">
      <c r="A364" s="58"/>
      <c r="B364" s="51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</row>
    <row r="365" spans="2:24" s="24" customFormat="1" ht="18">
      <c r="B365" s="295" t="s">
        <v>155</v>
      </c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</row>
    <row r="366" spans="2:11" s="24" customFormat="1" ht="15.75">
      <c r="B366" s="51"/>
      <c r="C366" s="51"/>
      <c r="D366" s="51"/>
      <c r="E366" s="51"/>
      <c r="F366" s="51"/>
      <c r="G366" s="51"/>
      <c r="H366" s="51"/>
      <c r="I366" s="51"/>
      <c r="J366" s="51"/>
      <c r="K366" s="51"/>
    </row>
    <row r="367" spans="1:24" s="90" customFormat="1" ht="12.75" customHeight="1">
      <c r="A367" s="283" t="s">
        <v>52</v>
      </c>
      <c r="B367" s="284" t="s">
        <v>0</v>
      </c>
      <c r="C367" s="284" t="s">
        <v>51</v>
      </c>
      <c r="D367" s="284"/>
      <c r="E367" s="284"/>
      <c r="F367" s="284"/>
      <c r="G367" s="284"/>
      <c r="H367" s="284"/>
      <c r="I367" s="284"/>
      <c r="J367" s="284"/>
      <c r="K367" s="284"/>
      <c r="L367" s="284" t="s">
        <v>105</v>
      </c>
      <c r="M367" s="284" t="s">
        <v>71</v>
      </c>
      <c r="N367" s="285" t="s">
        <v>72</v>
      </c>
      <c r="O367" s="286"/>
      <c r="P367" s="286"/>
      <c r="Q367" s="287"/>
      <c r="R367" s="284" t="s">
        <v>74</v>
      </c>
      <c r="S367" s="284"/>
      <c r="T367" s="284"/>
      <c r="U367" s="284"/>
      <c r="V367" s="284"/>
      <c r="W367" s="288" t="s">
        <v>75</v>
      </c>
      <c r="X367" s="284" t="s">
        <v>76</v>
      </c>
    </row>
    <row r="368" spans="1:24" s="90" customFormat="1" ht="81" customHeight="1">
      <c r="A368" s="283"/>
      <c r="B368" s="284"/>
      <c r="C368" s="157" t="s">
        <v>48</v>
      </c>
      <c r="D368" s="290" t="s">
        <v>49</v>
      </c>
      <c r="E368" s="290"/>
      <c r="F368" s="290"/>
      <c r="G368" s="291" t="s">
        <v>39</v>
      </c>
      <c r="H368" s="291"/>
      <c r="I368" s="291"/>
      <c r="J368" s="291"/>
      <c r="K368" s="157" t="s">
        <v>50</v>
      </c>
      <c r="L368" s="284"/>
      <c r="M368" s="284"/>
      <c r="N368" s="284" t="s">
        <v>157</v>
      </c>
      <c r="O368" s="284"/>
      <c r="P368" s="130" t="s">
        <v>73</v>
      </c>
      <c r="Q368" s="129" t="s">
        <v>195</v>
      </c>
      <c r="R368" s="284" t="s">
        <v>158</v>
      </c>
      <c r="S368" s="284"/>
      <c r="T368" s="130" t="s">
        <v>77</v>
      </c>
      <c r="U368" s="284" t="s">
        <v>159</v>
      </c>
      <c r="V368" s="284"/>
      <c r="W368" s="289"/>
      <c r="X368" s="284"/>
    </row>
    <row r="369" spans="1:24" s="132" customFormat="1" ht="15">
      <c r="A369" s="133"/>
      <c r="B369" s="163"/>
      <c r="C369" s="164"/>
      <c r="D369" s="164" t="s">
        <v>48</v>
      </c>
      <c r="E369" s="164" t="s">
        <v>196</v>
      </c>
      <c r="F369" s="164" t="s">
        <v>197</v>
      </c>
      <c r="G369" s="164" t="s">
        <v>48</v>
      </c>
      <c r="H369" s="164" t="s">
        <v>196</v>
      </c>
      <c r="I369" s="164" t="s">
        <v>197</v>
      </c>
      <c r="J369" s="165" t="s">
        <v>69</v>
      </c>
      <c r="K369" s="164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</row>
    <row r="370" spans="1:24" ht="15.75">
      <c r="A370" s="11"/>
      <c r="B370" s="181" t="s">
        <v>55</v>
      </c>
      <c r="C370" s="179"/>
      <c r="D370" s="144"/>
      <c r="E370" s="144"/>
      <c r="F370" s="144"/>
      <c r="G370" s="194"/>
      <c r="H370" s="194"/>
      <c r="I370" s="194"/>
      <c r="J370" s="194"/>
      <c r="K370" s="220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ht="30">
      <c r="A371" s="11"/>
      <c r="B371" s="187" t="s">
        <v>98</v>
      </c>
      <c r="C371" s="178">
        <f>D371+G371+K371</f>
        <v>1</v>
      </c>
      <c r="D371" s="178"/>
      <c r="E371" s="178"/>
      <c r="F371" s="178"/>
      <c r="G371" s="178">
        <v>1</v>
      </c>
      <c r="H371" s="178"/>
      <c r="I371" s="178">
        <f>G371-H371-J371</f>
        <v>1</v>
      </c>
      <c r="J371" s="178"/>
      <c r="K371" s="178"/>
      <c r="L371" s="183">
        <v>39670</v>
      </c>
      <c r="M371" s="183">
        <f>C371*L371</f>
        <v>39670</v>
      </c>
      <c r="N371" s="183">
        <v>4</v>
      </c>
      <c r="O371" s="186">
        <f>ROUND(M371*N371/100,2)</f>
        <v>1586.8</v>
      </c>
      <c r="P371" s="183"/>
      <c r="Q371" s="183"/>
      <c r="R371" s="183"/>
      <c r="S371" s="183">
        <f>ROUND(M371*R371,2)</f>
        <v>0</v>
      </c>
      <c r="T371" s="183"/>
      <c r="U371" s="183">
        <v>15</v>
      </c>
      <c r="V371" s="186">
        <f>ROUND(M371*U371/100,2)</f>
        <v>5950.5</v>
      </c>
      <c r="W371" s="186">
        <f>ROUND((M371+O371+S371+V371)*0.15,2)</f>
        <v>7081.1</v>
      </c>
      <c r="X371" s="186">
        <f>M371+O371+S371+V371+W371</f>
        <v>54288.4</v>
      </c>
    </row>
    <row r="372" spans="1:24" ht="15">
      <c r="A372" s="11"/>
      <c r="B372" s="182" t="s">
        <v>26</v>
      </c>
      <c r="C372" s="178">
        <f>D372+G372+K372</f>
        <v>0.25</v>
      </c>
      <c r="D372" s="178"/>
      <c r="E372" s="178"/>
      <c r="F372" s="178"/>
      <c r="G372" s="178">
        <f>H372+I372+J372</f>
        <v>0.25</v>
      </c>
      <c r="H372" s="178">
        <v>0.25</v>
      </c>
      <c r="I372" s="178">
        <v>0</v>
      </c>
      <c r="J372" s="178"/>
      <c r="K372" s="178"/>
      <c r="L372" s="183">
        <v>28385</v>
      </c>
      <c r="M372" s="183">
        <f>C372*L372</f>
        <v>7096.25</v>
      </c>
      <c r="N372" s="183">
        <v>4</v>
      </c>
      <c r="O372" s="183">
        <f>ROUND(M372*N372/100,2)</f>
        <v>283.85</v>
      </c>
      <c r="P372" s="183"/>
      <c r="Q372" s="183"/>
      <c r="R372" s="183"/>
      <c r="S372" s="183">
        <f>ROUND(M372*R372,2)</f>
        <v>0</v>
      </c>
      <c r="T372" s="183"/>
      <c r="U372" s="183">
        <v>15</v>
      </c>
      <c r="V372" s="183">
        <f>ROUND(M372*U372/100,2)</f>
        <v>1064.44</v>
      </c>
      <c r="W372" s="183">
        <f>ROUND((M372+O372+S372+V372)*0.15,2)</f>
        <v>1266.68</v>
      </c>
      <c r="X372" s="183">
        <f>M372+O372+S372+V372+W372</f>
        <v>9711.220000000001</v>
      </c>
    </row>
    <row r="373" spans="1:24" ht="12.75" customHeight="1" hidden="1">
      <c r="A373" s="11"/>
      <c r="B373" s="182" t="s">
        <v>43</v>
      </c>
      <c r="C373" s="178">
        <f>D373+G373+K373</f>
        <v>0</v>
      </c>
      <c r="D373" s="178"/>
      <c r="E373" s="178"/>
      <c r="F373" s="178"/>
      <c r="G373" s="178"/>
      <c r="H373" s="178"/>
      <c r="I373" s="178">
        <f>G373-H373-J373</f>
        <v>0</v>
      </c>
      <c r="J373" s="178"/>
      <c r="K373" s="178"/>
      <c r="L373" s="183">
        <f>L372</f>
        <v>28385</v>
      </c>
      <c r="M373" s="183">
        <f>C373*L373</f>
        <v>0</v>
      </c>
      <c r="N373" s="183">
        <v>4</v>
      </c>
      <c r="O373" s="183">
        <f>ROUND(M373*N373/100,2)</f>
        <v>0</v>
      </c>
      <c r="P373" s="183"/>
      <c r="Q373" s="183"/>
      <c r="R373" s="183"/>
      <c r="S373" s="183">
        <f>ROUND(M373*R373,2)</f>
        <v>0</v>
      </c>
      <c r="T373" s="183"/>
      <c r="U373" s="183"/>
      <c r="V373" s="183">
        <f>ROUND(M373*U373/100,2)</f>
        <v>0</v>
      </c>
      <c r="W373" s="183">
        <f>ROUND((M373+O373+S373+V373)*0.15,2)</f>
        <v>0</v>
      </c>
      <c r="X373" s="183">
        <f>M373+O373+S373+V373+W373</f>
        <v>0</v>
      </c>
    </row>
    <row r="374" spans="1:24" ht="15.75">
      <c r="A374" s="11"/>
      <c r="B374" s="176" t="s">
        <v>54</v>
      </c>
      <c r="C374" s="32">
        <f>SUM(C371:C373)</f>
        <v>1.25</v>
      </c>
      <c r="D374" s="178">
        <f aca="true" t="shared" si="158" ref="D374:K374">SUM(D371:D373)</f>
        <v>0</v>
      </c>
      <c r="E374" s="178">
        <f t="shared" si="158"/>
        <v>0</v>
      </c>
      <c r="F374" s="178">
        <f t="shared" si="158"/>
        <v>0</v>
      </c>
      <c r="G374" s="178">
        <f t="shared" si="158"/>
        <v>1.25</v>
      </c>
      <c r="H374" s="178">
        <f t="shared" si="158"/>
        <v>0.25</v>
      </c>
      <c r="I374" s="178">
        <f t="shared" si="158"/>
        <v>1</v>
      </c>
      <c r="J374" s="178">
        <f t="shared" si="158"/>
        <v>0</v>
      </c>
      <c r="K374" s="178">
        <f t="shared" si="158"/>
        <v>0</v>
      </c>
      <c r="L374" s="178"/>
      <c r="M374" s="178">
        <f>SUM(M371:M373)</f>
        <v>46766.25</v>
      </c>
      <c r="N374" s="178"/>
      <c r="O374" s="178">
        <f>SUM(O371:O373)</f>
        <v>1870.65</v>
      </c>
      <c r="P374" s="178">
        <f>SUM(P371:P373)</f>
        <v>0</v>
      </c>
      <c r="Q374" s="178"/>
      <c r="R374" s="178"/>
      <c r="S374" s="178">
        <f>SUM(S371:S373)</f>
        <v>0</v>
      </c>
      <c r="T374" s="178"/>
      <c r="U374" s="178"/>
      <c r="V374" s="178">
        <f>SUM(V371:V373)</f>
        <v>7014.9400000000005</v>
      </c>
      <c r="W374" s="178">
        <f>SUM(W371:W373)</f>
        <v>8347.78</v>
      </c>
      <c r="X374" s="32">
        <f>SUM(X371:X373)</f>
        <v>63999.62</v>
      </c>
    </row>
    <row r="375" spans="1:24" ht="15.75">
      <c r="A375" s="11"/>
      <c r="B375" s="190" t="s">
        <v>56</v>
      </c>
      <c r="C375" s="178"/>
      <c r="D375" s="32"/>
      <c r="E375" s="32"/>
      <c r="F375" s="32"/>
      <c r="G375" s="185"/>
      <c r="H375" s="185"/>
      <c r="I375" s="178"/>
      <c r="J375" s="185"/>
      <c r="K375" s="186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</row>
    <row r="376" spans="1:24" ht="15">
      <c r="A376" s="11"/>
      <c r="B376" s="182" t="s">
        <v>95</v>
      </c>
      <c r="C376" s="178">
        <f>D376+G376+K376</f>
        <v>1</v>
      </c>
      <c r="D376" s="178"/>
      <c r="E376" s="178"/>
      <c r="F376" s="178"/>
      <c r="G376" s="178">
        <v>1</v>
      </c>
      <c r="H376" s="178"/>
      <c r="I376" s="178">
        <f>G376-H376-J376</f>
        <v>1</v>
      </c>
      <c r="J376" s="178"/>
      <c r="K376" s="178"/>
      <c r="L376" s="183">
        <f>L225</f>
        <v>18432</v>
      </c>
      <c r="M376" s="183">
        <f>C376*L376</f>
        <v>18432</v>
      </c>
      <c r="N376" s="183">
        <v>4</v>
      </c>
      <c r="O376" s="183">
        <f>ROUND(M376*N376/100,2)</f>
        <v>737.28</v>
      </c>
      <c r="P376" s="183"/>
      <c r="Q376" s="183"/>
      <c r="R376" s="183"/>
      <c r="S376" s="183">
        <f>ROUND(M376*R376,2)</f>
        <v>0</v>
      </c>
      <c r="T376" s="183"/>
      <c r="U376" s="183">
        <v>15</v>
      </c>
      <c r="V376" s="186">
        <f>ROUND(M376*U376/100,2)</f>
        <v>2764.8</v>
      </c>
      <c r="W376" s="183">
        <f>ROUND((M376+O376+S376+V376)*0.15,2)</f>
        <v>3290.11</v>
      </c>
      <c r="X376" s="183">
        <f>M376+O376+S376+V376+W376</f>
        <v>25224.19</v>
      </c>
    </row>
    <row r="377" spans="1:24" ht="15">
      <c r="A377" s="11"/>
      <c r="B377" s="182" t="s">
        <v>288</v>
      </c>
      <c r="C377" s="178">
        <f>D377+G377+K377</f>
        <v>1.5</v>
      </c>
      <c r="D377" s="178"/>
      <c r="E377" s="178"/>
      <c r="F377" s="178"/>
      <c r="G377" s="178">
        <f>H377+I377+J377</f>
        <v>1.5</v>
      </c>
      <c r="H377" s="178">
        <v>0.5</v>
      </c>
      <c r="I377" s="178">
        <v>1</v>
      </c>
      <c r="J377" s="178"/>
      <c r="K377" s="178"/>
      <c r="L377" s="183">
        <f>L346</f>
        <v>16070</v>
      </c>
      <c r="M377" s="183">
        <f>C377*L377</f>
        <v>24105</v>
      </c>
      <c r="N377" s="183">
        <v>4</v>
      </c>
      <c r="O377" s="186">
        <f>ROUND(M377*N377/100,2)</f>
        <v>964.2</v>
      </c>
      <c r="P377" s="183"/>
      <c r="Q377" s="183"/>
      <c r="R377" s="183">
        <v>15</v>
      </c>
      <c r="S377" s="183">
        <f>ROUND(M377*R377/100,2)</f>
        <v>3615.75</v>
      </c>
      <c r="T377" s="183"/>
      <c r="U377" s="183">
        <v>15</v>
      </c>
      <c r="V377" s="183">
        <f>ROUND(M377*U377/100,2)</f>
        <v>3615.75</v>
      </c>
      <c r="W377" s="183">
        <f>ROUND((M377+O377+S377+V377)*0.15,2)</f>
        <v>4845.11</v>
      </c>
      <c r="X377" s="183">
        <f>M377+O377+S377+V377+W377</f>
        <v>37145.81</v>
      </c>
    </row>
    <row r="378" spans="1:24" s="22" customFormat="1" ht="30" hidden="1">
      <c r="A378" s="13"/>
      <c r="B378" s="187" t="s">
        <v>92</v>
      </c>
      <c r="C378" s="178">
        <f>D378+G378+K378</f>
        <v>0</v>
      </c>
      <c r="D378" s="217"/>
      <c r="E378" s="217"/>
      <c r="F378" s="217"/>
      <c r="G378" s="217">
        <f>H378+I378+J378</f>
        <v>0</v>
      </c>
      <c r="H378" s="217"/>
      <c r="I378" s="178"/>
      <c r="J378" s="217"/>
      <c r="K378" s="217"/>
      <c r="L378" s="216">
        <f>L377</f>
        <v>16070</v>
      </c>
      <c r="M378" s="216">
        <f>C378*L378</f>
        <v>0</v>
      </c>
      <c r="N378" s="216">
        <v>15</v>
      </c>
      <c r="O378" s="216">
        <f>ROUND(M378*N378/100,2)</f>
        <v>0</v>
      </c>
      <c r="P378" s="216"/>
      <c r="Q378" s="216"/>
      <c r="R378" s="216"/>
      <c r="S378" s="216">
        <f>ROUND(M378*R378,2)</f>
        <v>0</v>
      </c>
      <c r="T378" s="216"/>
      <c r="U378" s="216"/>
      <c r="V378" s="216">
        <f>ROUND(M378*U378/100,2)</f>
        <v>0</v>
      </c>
      <c r="W378" s="216">
        <f>ROUND((M378+O378+S378+V378)*0.15,2)</f>
        <v>0</v>
      </c>
      <c r="X378" s="216">
        <f>M378+O378+S378+V378+W378</f>
        <v>0</v>
      </c>
    </row>
    <row r="379" spans="1:24" s="22" customFormat="1" ht="15">
      <c r="A379" s="13"/>
      <c r="B379" s="182" t="s">
        <v>289</v>
      </c>
      <c r="C379" s="178">
        <f>D379+G379+K379</f>
        <v>6.5</v>
      </c>
      <c r="D379" s="217"/>
      <c r="E379" s="217"/>
      <c r="F379" s="217"/>
      <c r="G379" s="217">
        <f>H379+I379+J379</f>
        <v>6.5</v>
      </c>
      <c r="H379" s="217">
        <v>1.5</v>
      </c>
      <c r="I379" s="178">
        <v>5</v>
      </c>
      <c r="J379" s="217"/>
      <c r="K379" s="217"/>
      <c r="L379" s="216">
        <f>L378</f>
        <v>16070</v>
      </c>
      <c r="M379" s="216">
        <f>C379*L379</f>
        <v>104455</v>
      </c>
      <c r="N379" s="216">
        <v>15</v>
      </c>
      <c r="O379" s="216">
        <f>ROUND(M379*N379/100,2)</f>
        <v>15668.25</v>
      </c>
      <c r="P379" s="216"/>
      <c r="Q379" s="216"/>
      <c r="R379" s="216"/>
      <c r="S379" s="216">
        <f>ROUND(M379*R379,2)</f>
        <v>0</v>
      </c>
      <c r="T379" s="216"/>
      <c r="U379" s="216">
        <v>15</v>
      </c>
      <c r="V379" s="216">
        <f>ROUND(M379*U379/100,2)</f>
        <v>15668.25</v>
      </c>
      <c r="W379" s="216">
        <f>ROUND((M379+O379+S379+V379)*0.15,2)</f>
        <v>20368.73</v>
      </c>
      <c r="X379" s="216">
        <f>M379+O379+S379+V379+W379</f>
        <v>156160.23</v>
      </c>
    </row>
    <row r="380" spans="1:24" s="22" customFormat="1" ht="15">
      <c r="A380" s="13"/>
      <c r="B380" s="182" t="s">
        <v>290</v>
      </c>
      <c r="C380" s="178">
        <f>D380+G380+K380</f>
        <v>1.25</v>
      </c>
      <c r="D380" s="217"/>
      <c r="E380" s="217"/>
      <c r="F380" s="217"/>
      <c r="G380" s="217">
        <f>H380+I380+J380</f>
        <v>1.25</v>
      </c>
      <c r="H380" s="217">
        <v>1.25</v>
      </c>
      <c r="I380" s="178">
        <v>0</v>
      </c>
      <c r="J380" s="217"/>
      <c r="K380" s="217"/>
      <c r="L380" s="216">
        <v>13126</v>
      </c>
      <c r="M380" s="217">
        <f>C380*L380</f>
        <v>16407.5</v>
      </c>
      <c r="N380" s="216">
        <v>4</v>
      </c>
      <c r="O380" s="217">
        <f>ROUND(M380*N380/100,2)</f>
        <v>656.3</v>
      </c>
      <c r="P380" s="216"/>
      <c r="Q380" s="216"/>
      <c r="R380" s="216"/>
      <c r="S380" s="216">
        <f>ROUND(M380*R380,2)</f>
        <v>0</v>
      </c>
      <c r="T380" s="216"/>
      <c r="U380" s="216">
        <v>15</v>
      </c>
      <c r="V380" s="216">
        <f>ROUND(M380*U380/100,2)</f>
        <v>2461.13</v>
      </c>
      <c r="W380" s="216">
        <f>ROUND((M380+O380+S380+V380)*0.15,2)</f>
        <v>2928.74</v>
      </c>
      <c r="X380" s="216">
        <f>M380+O380+S380+V380+W380</f>
        <v>22453.67</v>
      </c>
    </row>
    <row r="381" spans="1:24" ht="15.75">
      <c r="A381" s="11"/>
      <c r="B381" s="176" t="s">
        <v>54</v>
      </c>
      <c r="C381" s="32">
        <f>SUM(C376:C380)</f>
        <v>10.25</v>
      </c>
      <c r="D381" s="178">
        <f aca="true" t="shared" si="159" ref="D381:K381">SUM(D376:D380)</f>
        <v>0</v>
      </c>
      <c r="E381" s="178">
        <f t="shared" si="159"/>
        <v>0</v>
      </c>
      <c r="F381" s="178">
        <f t="shared" si="159"/>
        <v>0</v>
      </c>
      <c r="G381" s="178">
        <f t="shared" si="159"/>
        <v>10.25</v>
      </c>
      <c r="H381" s="178">
        <f t="shared" si="159"/>
        <v>3.25</v>
      </c>
      <c r="I381" s="178">
        <f t="shared" si="159"/>
        <v>7</v>
      </c>
      <c r="J381" s="178">
        <f t="shared" si="159"/>
        <v>0</v>
      </c>
      <c r="K381" s="178">
        <f t="shared" si="159"/>
        <v>0</v>
      </c>
      <c r="L381" s="178"/>
      <c r="M381" s="178">
        <f>SUM(M376:M380)</f>
        <v>163399.5</v>
      </c>
      <c r="N381" s="178"/>
      <c r="O381" s="178">
        <f>SUM(O376:O380)</f>
        <v>18026.03</v>
      </c>
      <c r="P381" s="178">
        <f aca="true" t="shared" si="160" ref="P381:X381">SUM(P376:P380)</f>
        <v>0</v>
      </c>
      <c r="Q381" s="178"/>
      <c r="R381" s="178"/>
      <c r="S381" s="178">
        <f t="shared" si="160"/>
        <v>3615.75</v>
      </c>
      <c r="T381" s="178"/>
      <c r="U381" s="178"/>
      <c r="V381" s="178">
        <f t="shared" si="160"/>
        <v>24509.93</v>
      </c>
      <c r="W381" s="178">
        <f t="shared" si="160"/>
        <v>31432.689999999995</v>
      </c>
      <c r="X381" s="32">
        <f t="shared" si="160"/>
        <v>240983.90000000002</v>
      </c>
    </row>
    <row r="382" spans="1:24" ht="15.75">
      <c r="A382" s="11"/>
      <c r="B382" s="190" t="s">
        <v>58</v>
      </c>
      <c r="C382" s="178"/>
      <c r="D382" s="178"/>
      <c r="E382" s="178"/>
      <c r="F382" s="178"/>
      <c r="G382" s="178"/>
      <c r="H382" s="178"/>
      <c r="I382" s="178"/>
      <c r="J382" s="178"/>
      <c r="K382" s="178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</row>
    <row r="383" spans="1:24" ht="30">
      <c r="A383" s="11"/>
      <c r="B383" s="187" t="s">
        <v>199</v>
      </c>
      <c r="C383" s="178">
        <f>D383+G383+K383</f>
        <v>1</v>
      </c>
      <c r="D383" s="217"/>
      <c r="E383" s="217"/>
      <c r="F383" s="217"/>
      <c r="G383" s="200">
        <f>H383+I383+J383</f>
        <v>1</v>
      </c>
      <c r="H383" s="200">
        <v>1</v>
      </c>
      <c r="I383" s="178">
        <v>0</v>
      </c>
      <c r="J383" s="217"/>
      <c r="K383" s="217"/>
      <c r="L383" s="187">
        <v>17963</v>
      </c>
      <c r="M383" s="183">
        <f>C383*L383</f>
        <v>17963</v>
      </c>
      <c r="N383" s="187">
        <v>4</v>
      </c>
      <c r="O383" s="183">
        <f>ROUND(M383*N383/100,2)</f>
        <v>718.52</v>
      </c>
      <c r="P383" s="183"/>
      <c r="Q383" s="183"/>
      <c r="R383" s="183"/>
      <c r="S383" s="183">
        <f>ROUND(M383*R383,2)</f>
        <v>0</v>
      </c>
      <c r="T383" s="183"/>
      <c r="U383" s="183">
        <v>15</v>
      </c>
      <c r="V383" s="183">
        <f>ROUND(M383*U383/100,2)</f>
        <v>2694.45</v>
      </c>
      <c r="W383" s="186">
        <f>ROUND((M383+O383+S383+V383)*0.15,2)</f>
        <v>3206.4</v>
      </c>
      <c r="X383" s="183">
        <f>M383+O383+S383+V383+W383</f>
        <v>24582.370000000003</v>
      </c>
    </row>
    <row r="384" spans="1:26" ht="30">
      <c r="A384" s="11"/>
      <c r="B384" s="187" t="s">
        <v>323</v>
      </c>
      <c r="C384" s="178">
        <f>D384+G384+K384</f>
        <v>3</v>
      </c>
      <c r="D384" s="178"/>
      <c r="E384" s="178"/>
      <c r="F384" s="178"/>
      <c r="G384" s="178">
        <v>3</v>
      </c>
      <c r="H384" s="178"/>
      <c r="I384" s="178">
        <f>G384-H384-J384</f>
        <v>3</v>
      </c>
      <c r="J384" s="178"/>
      <c r="K384" s="178"/>
      <c r="L384" s="183">
        <f>L321</f>
        <v>10533</v>
      </c>
      <c r="M384" s="183">
        <f>C384*L384</f>
        <v>31599</v>
      </c>
      <c r="N384" s="183">
        <v>4</v>
      </c>
      <c r="O384" s="183">
        <f>ROUND(M384*N384/100,2)</f>
        <v>1263.96</v>
      </c>
      <c r="P384" s="183"/>
      <c r="Q384" s="183"/>
      <c r="R384" s="183"/>
      <c r="S384" s="183">
        <f>ROUND(M384*R384,2)</f>
        <v>0</v>
      </c>
      <c r="T384" s="183"/>
      <c r="U384" s="183"/>
      <c r="V384" s="183">
        <f>ROUND(M384*U384/100,2)</f>
        <v>0</v>
      </c>
      <c r="W384" s="183">
        <f>ROUND((M384+O384+S384+V384)*0.15,2)</f>
        <v>4929.44</v>
      </c>
      <c r="X384" s="186">
        <f>M384+O384+S384+V384+W384</f>
        <v>37792.4</v>
      </c>
      <c r="Z384" s="17"/>
    </row>
    <row r="385" spans="1:24" ht="15.75">
      <c r="A385" s="11"/>
      <c r="B385" s="177" t="s">
        <v>54</v>
      </c>
      <c r="C385" s="32">
        <f>SUM(C383:C384)</f>
        <v>4</v>
      </c>
      <c r="D385" s="178">
        <f aca="true" t="shared" si="161" ref="D385:K385">SUM(D384:D384)</f>
        <v>0</v>
      </c>
      <c r="E385" s="178">
        <f t="shared" si="161"/>
        <v>0</v>
      </c>
      <c r="F385" s="178">
        <f t="shared" si="161"/>
        <v>0</v>
      </c>
      <c r="G385" s="178">
        <f>SUM(G383:G384)</f>
        <v>4</v>
      </c>
      <c r="H385" s="178">
        <f>SUM(H383:H384)</f>
        <v>1</v>
      </c>
      <c r="I385" s="178">
        <f>SUM(I383:I384)</f>
        <v>3</v>
      </c>
      <c r="J385" s="178">
        <f t="shared" si="161"/>
        <v>0</v>
      </c>
      <c r="K385" s="178">
        <f t="shared" si="161"/>
        <v>0</v>
      </c>
      <c r="L385" s="178"/>
      <c r="M385" s="178">
        <f>SUM(M383:M384)</f>
        <v>49562</v>
      </c>
      <c r="N385" s="178"/>
      <c r="O385" s="178">
        <f>SUM(O383:O384)</f>
        <v>1982.48</v>
      </c>
      <c r="P385" s="178">
        <f>SUM(P384:P384)</f>
        <v>0</v>
      </c>
      <c r="Q385" s="178"/>
      <c r="R385" s="178"/>
      <c r="S385" s="178">
        <f>SUM(S383:S384)</f>
        <v>0</v>
      </c>
      <c r="T385" s="178"/>
      <c r="U385" s="178"/>
      <c r="V385" s="178">
        <f>SUM(V383:V384)</f>
        <v>2694.45</v>
      </c>
      <c r="W385" s="178">
        <f>SUM(W383:W384)</f>
        <v>8135.84</v>
      </c>
      <c r="X385" s="32">
        <f>SUM(X383:X384)</f>
        <v>62374.770000000004</v>
      </c>
    </row>
    <row r="386" spans="1:24" ht="13.5" customHeight="1">
      <c r="A386" s="11"/>
      <c r="B386" s="188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</row>
    <row r="387" spans="2:24" s="142" customFormat="1" ht="15.75">
      <c r="B387" s="181" t="s">
        <v>55</v>
      </c>
      <c r="C387" s="194">
        <f aca="true" t="shared" si="162" ref="C387:S387">C374</f>
        <v>1.25</v>
      </c>
      <c r="D387" s="194">
        <f t="shared" si="162"/>
        <v>0</v>
      </c>
      <c r="E387" s="194">
        <f t="shared" si="162"/>
        <v>0</v>
      </c>
      <c r="F387" s="194">
        <f t="shared" si="162"/>
        <v>0</v>
      </c>
      <c r="G387" s="194">
        <f t="shared" si="162"/>
        <v>1.25</v>
      </c>
      <c r="H387" s="194">
        <f t="shared" si="162"/>
        <v>0.25</v>
      </c>
      <c r="I387" s="194">
        <f t="shared" si="162"/>
        <v>1</v>
      </c>
      <c r="J387" s="194">
        <f t="shared" si="162"/>
        <v>0</v>
      </c>
      <c r="K387" s="194">
        <f t="shared" si="162"/>
        <v>0</v>
      </c>
      <c r="L387" s="194"/>
      <c r="M387" s="194">
        <f t="shared" si="162"/>
        <v>46766.25</v>
      </c>
      <c r="N387" s="194"/>
      <c r="O387" s="194">
        <f t="shared" si="162"/>
        <v>1870.65</v>
      </c>
      <c r="P387" s="194">
        <f t="shared" si="162"/>
        <v>0</v>
      </c>
      <c r="Q387" s="194"/>
      <c r="R387" s="194"/>
      <c r="S387" s="194">
        <f t="shared" si="162"/>
        <v>0</v>
      </c>
      <c r="T387" s="194"/>
      <c r="U387" s="194"/>
      <c r="V387" s="194">
        <f>V374</f>
        <v>7014.9400000000005</v>
      </c>
      <c r="W387" s="194">
        <f>W374</f>
        <v>8347.78</v>
      </c>
      <c r="X387" s="194">
        <f>X374</f>
        <v>63999.62</v>
      </c>
    </row>
    <row r="388" spans="2:24" s="142" customFormat="1" ht="15.75">
      <c r="B388" s="181" t="s">
        <v>56</v>
      </c>
      <c r="C388" s="194">
        <f aca="true" t="shared" si="163" ref="C388:S388">C381</f>
        <v>10.25</v>
      </c>
      <c r="D388" s="194">
        <f t="shared" si="163"/>
        <v>0</v>
      </c>
      <c r="E388" s="194">
        <f t="shared" si="163"/>
        <v>0</v>
      </c>
      <c r="F388" s="194">
        <f t="shared" si="163"/>
        <v>0</v>
      </c>
      <c r="G388" s="194">
        <f t="shared" si="163"/>
        <v>10.25</v>
      </c>
      <c r="H388" s="194">
        <f t="shared" si="163"/>
        <v>3.25</v>
      </c>
      <c r="I388" s="194">
        <f t="shared" si="163"/>
        <v>7</v>
      </c>
      <c r="J388" s="194">
        <f t="shared" si="163"/>
        <v>0</v>
      </c>
      <c r="K388" s="194">
        <f t="shared" si="163"/>
        <v>0</v>
      </c>
      <c r="L388" s="194"/>
      <c r="M388" s="194">
        <f t="shared" si="163"/>
        <v>163399.5</v>
      </c>
      <c r="N388" s="194"/>
      <c r="O388" s="194">
        <f t="shared" si="163"/>
        <v>18026.03</v>
      </c>
      <c r="P388" s="194">
        <f t="shared" si="163"/>
        <v>0</v>
      </c>
      <c r="Q388" s="194"/>
      <c r="R388" s="194"/>
      <c r="S388" s="194">
        <f t="shared" si="163"/>
        <v>3615.75</v>
      </c>
      <c r="T388" s="194"/>
      <c r="U388" s="194"/>
      <c r="V388" s="194">
        <f>V381</f>
        <v>24509.93</v>
      </c>
      <c r="W388" s="194">
        <f>W381</f>
        <v>31432.689999999995</v>
      </c>
      <c r="X388" s="194">
        <f>X381</f>
        <v>240983.90000000002</v>
      </c>
    </row>
    <row r="389" spans="2:24" s="142" customFormat="1" ht="15.75">
      <c r="B389" s="181" t="s">
        <v>58</v>
      </c>
      <c r="C389" s="194">
        <f>C385</f>
        <v>4</v>
      </c>
      <c r="D389" s="194">
        <f aca="true" t="shared" si="164" ref="D389:X389">D385</f>
        <v>0</v>
      </c>
      <c r="E389" s="194">
        <f t="shared" si="164"/>
        <v>0</v>
      </c>
      <c r="F389" s="194">
        <f t="shared" si="164"/>
        <v>0</v>
      </c>
      <c r="G389" s="194">
        <f t="shared" si="164"/>
        <v>4</v>
      </c>
      <c r="H389" s="194">
        <f t="shared" si="164"/>
        <v>1</v>
      </c>
      <c r="I389" s="194">
        <f t="shared" si="164"/>
        <v>3</v>
      </c>
      <c r="J389" s="194">
        <f t="shared" si="164"/>
        <v>0</v>
      </c>
      <c r="K389" s="194">
        <f t="shared" si="164"/>
        <v>0</v>
      </c>
      <c r="L389" s="194"/>
      <c r="M389" s="194">
        <f t="shared" si="164"/>
        <v>49562</v>
      </c>
      <c r="N389" s="194"/>
      <c r="O389" s="194">
        <f t="shared" si="164"/>
        <v>1982.48</v>
      </c>
      <c r="P389" s="194">
        <f t="shared" si="164"/>
        <v>0</v>
      </c>
      <c r="Q389" s="194"/>
      <c r="R389" s="194"/>
      <c r="S389" s="194">
        <f t="shared" si="164"/>
        <v>0</v>
      </c>
      <c r="T389" s="194"/>
      <c r="U389" s="194"/>
      <c r="V389" s="194">
        <f t="shared" si="164"/>
        <v>2694.45</v>
      </c>
      <c r="W389" s="194">
        <f t="shared" si="164"/>
        <v>8135.84</v>
      </c>
      <c r="X389" s="194">
        <f t="shared" si="164"/>
        <v>62374.770000000004</v>
      </c>
    </row>
    <row r="390" spans="2:24" s="140" customFormat="1" ht="15.75">
      <c r="B390" s="51" t="s">
        <v>59</v>
      </c>
      <c r="C390" s="144">
        <f>SUM(C387:C389)</f>
        <v>15.5</v>
      </c>
      <c r="D390" s="144">
        <f aca="true" t="shared" si="165" ref="D390:K390">SUM(D387:D389)</f>
        <v>0</v>
      </c>
      <c r="E390" s="144">
        <f t="shared" si="165"/>
        <v>0</v>
      </c>
      <c r="F390" s="144">
        <f t="shared" si="165"/>
        <v>0</v>
      </c>
      <c r="G390" s="144">
        <f t="shared" si="165"/>
        <v>15.5</v>
      </c>
      <c r="H390" s="144">
        <f t="shared" si="165"/>
        <v>4.5</v>
      </c>
      <c r="I390" s="144">
        <f t="shared" si="165"/>
        <v>11</v>
      </c>
      <c r="J390" s="144">
        <f t="shared" si="165"/>
        <v>0</v>
      </c>
      <c r="K390" s="144">
        <f t="shared" si="165"/>
        <v>0</v>
      </c>
      <c r="L390" s="144"/>
      <c r="M390" s="144">
        <f aca="true" t="shared" si="166" ref="M390:X390">SUM(M387:M389)</f>
        <v>259727.75</v>
      </c>
      <c r="N390" s="144"/>
      <c r="O390" s="144">
        <f t="shared" si="166"/>
        <v>21879.16</v>
      </c>
      <c r="P390" s="144">
        <f t="shared" si="166"/>
        <v>0</v>
      </c>
      <c r="Q390" s="144"/>
      <c r="R390" s="144"/>
      <c r="S390" s="144">
        <f t="shared" si="166"/>
        <v>3615.75</v>
      </c>
      <c r="T390" s="144"/>
      <c r="U390" s="144"/>
      <c r="V390" s="144">
        <f t="shared" si="166"/>
        <v>34219.32</v>
      </c>
      <c r="W390" s="144">
        <f t="shared" si="166"/>
        <v>47916.31</v>
      </c>
      <c r="X390" s="144">
        <f t="shared" si="166"/>
        <v>367358.29000000004</v>
      </c>
    </row>
    <row r="391" spans="2:24" s="14" customFormat="1" ht="13.5" customHeight="1">
      <c r="B391" s="50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</row>
    <row r="392" spans="2:24" s="24" customFormat="1" ht="18">
      <c r="B392" s="297" t="s">
        <v>201</v>
      </c>
      <c r="C392" s="297"/>
      <c r="D392" s="297"/>
      <c r="E392" s="297"/>
      <c r="F392" s="297"/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  <c r="X392" s="297"/>
    </row>
    <row r="393" spans="2:11" s="24" customFormat="1" ht="15.75">
      <c r="B393" s="88"/>
      <c r="C393" s="88"/>
      <c r="D393" s="88"/>
      <c r="E393" s="88"/>
      <c r="F393" s="88"/>
      <c r="G393" s="88"/>
      <c r="H393" s="88"/>
      <c r="I393" s="88"/>
      <c r="J393" s="88"/>
      <c r="K393" s="88"/>
    </row>
    <row r="394" spans="1:24" s="90" customFormat="1" ht="12.75" customHeight="1">
      <c r="A394" s="283" t="s">
        <v>52</v>
      </c>
      <c r="B394" s="284" t="s">
        <v>0</v>
      </c>
      <c r="C394" s="284" t="s">
        <v>51</v>
      </c>
      <c r="D394" s="284"/>
      <c r="E394" s="284"/>
      <c r="F394" s="284"/>
      <c r="G394" s="284"/>
      <c r="H394" s="284"/>
      <c r="I394" s="284"/>
      <c r="J394" s="284"/>
      <c r="K394" s="284"/>
      <c r="L394" s="284" t="s">
        <v>105</v>
      </c>
      <c r="M394" s="284" t="s">
        <v>71</v>
      </c>
      <c r="N394" s="285" t="s">
        <v>72</v>
      </c>
      <c r="O394" s="286"/>
      <c r="P394" s="286"/>
      <c r="Q394" s="287"/>
      <c r="R394" s="284" t="s">
        <v>74</v>
      </c>
      <c r="S394" s="284"/>
      <c r="T394" s="284"/>
      <c r="U394" s="284"/>
      <c r="V394" s="284"/>
      <c r="W394" s="288" t="s">
        <v>75</v>
      </c>
      <c r="X394" s="284" t="s">
        <v>76</v>
      </c>
    </row>
    <row r="395" spans="1:24" s="90" customFormat="1" ht="81" customHeight="1">
      <c r="A395" s="283"/>
      <c r="B395" s="284"/>
      <c r="C395" s="157" t="s">
        <v>48</v>
      </c>
      <c r="D395" s="290" t="s">
        <v>49</v>
      </c>
      <c r="E395" s="290"/>
      <c r="F395" s="290"/>
      <c r="G395" s="291" t="s">
        <v>39</v>
      </c>
      <c r="H395" s="291"/>
      <c r="I395" s="291"/>
      <c r="J395" s="291"/>
      <c r="K395" s="157" t="s">
        <v>50</v>
      </c>
      <c r="L395" s="284"/>
      <c r="M395" s="284"/>
      <c r="N395" s="284" t="s">
        <v>157</v>
      </c>
      <c r="O395" s="284"/>
      <c r="P395" s="130" t="s">
        <v>73</v>
      </c>
      <c r="Q395" s="129" t="s">
        <v>195</v>
      </c>
      <c r="R395" s="284" t="s">
        <v>158</v>
      </c>
      <c r="S395" s="284"/>
      <c r="T395" s="130" t="s">
        <v>77</v>
      </c>
      <c r="U395" s="284" t="s">
        <v>159</v>
      </c>
      <c r="V395" s="284"/>
      <c r="W395" s="289"/>
      <c r="X395" s="284"/>
    </row>
    <row r="396" spans="1:24" s="132" customFormat="1" ht="15">
      <c r="A396" s="133"/>
      <c r="B396" s="163"/>
      <c r="C396" s="164"/>
      <c r="D396" s="164" t="s">
        <v>48</v>
      </c>
      <c r="E396" s="164" t="s">
        <v>196</v>
      </c>
      <c r="F396" s="164" t="s">
        <v>197</v>
      </c>
      <c r="G396" s="164" t="s">
        <v>48</v>
      </c>
      <c r="H396" s="164" t="s">
        <v>196</v>
      </c>
      <c r="I396" s="164" t="s">
        <v>197</v>
      </c>
      <c r="J396" s="165" t="s">
        <v>69</v>
      </c>
      <c r="K396" s="164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</row>
    <row r="397" spans="1:24" ht="15.75">
      <c r="A397" s="11"/>
      <c r="B397" s="189" t="s">
        <v>55</v>
      </c>
      <c r="C397" s="63"/>
      <c r="D397" s="63"/>
      <c r="E397" s="63"/>
      <c r="F397" s="63"/>
      <c r="G397" s="64"/>
      <c r="H397" s="64"/>
      <c r="I397" s="64"/>
      <c r="J397" s="64"/>
      <c r="K397" s="65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ht="15">
      <c r="A398" s="11"/>
      <c r="B398" s="182" t="s">
        <v>32</v>
      </c>
      <c r="C398" s="178">
        <f>D398+G398+K398</f>
        <v>0.5</v>
      </c>
      <c r="D398" s="178"/>
      <c r="E398" s="178"/>
      <c r="F398" s="178"/>
      <c r="G398" s="178">
        <f>H398+I398+J398</f>
        <v>0.5</v>
      </c>
      <c r="H398" s="178"/>
      <c r="I398" s="178">
        <v>0.5</v>
      </c>
      <c r="J398" s="178"/>
      <c r="K398" s="178"/>
      <c r="L398" s="183">
        <f>L340</f>
        <v>25081</v>
      </c>
      <c r="M398" s="186">
        <f>C398*L398</f>
        <v>12540.5</v>
      </c>
      <c r="N398" s="183">
        <v>4</v>
      </c>
      <c r="O398" s="183">
        <f>ROUND(M398*N398/100,2)</f>
        <v>501.62</v>
      </c>
      <c r="P398" s="183"/>
      <c r="Q398" s="183"/>
      <c r="R398" s="183"/>
      <c r="S398" s="183">
        <f>ROUND(M398*R398,2)</f>
        <v>0</v>
      </c>
      <c r="T398" s="183"/>
      <c r="U398" s="183">
        <v>15</v>
      </c>
      <c r="V398" s="183">
        <f>ROUND(M398*U398/100,2)</f>
        <v>1881.08</v>
      </c>
      <c r="W398" s="183">
        <f>ROUND((M398+O398+S398+V398)*0.15,2)</f>
        <v>2238.48</v>
      </c>
      <c r="X398" s="183">
        <f>M398+O398+S398+V398+W398</f>
        <v>17161.68</v>
      </c>
    </row>
    <row r="399" spans="1:24" ht="15.75">
      <c r="A399" s="11"/>
      <c r="B399" s="176" t="s">
        <v>54</v>
      </c>
      <c r="C399" s="32">
        <f>C398</f>
        <v>0.5</v>
      </c>
      <c r="D399" s="178">
        <f aca="true" t="shared" si="167" ref="D399:K399">D398</f>
        <v>0</v>
      </c>
      <c r="E399" s="178">
        <f t="shared" si="167"/>
        <v>0</v>
      </c>
      <c r="F399" s="178">
        <f t="shared" si="167"/>
        <v>0</v>
      </c>
      <c r="G399" s="178">
        <f t="shared" si="167"/>
        <v>0.5</v>
      </c>
      <c r="H399" s="178">
        <f t="shared" si="167"/>
        <v>0</v>
      </c>
      <c r="I399" s="178">
        <f t="shared" si="167"/>
        <v>0.5</v>
      </c>
      <c r="J399" s="178">
        <f t="shared" si="167"/>
        <v>0</v>
      </c>
      <c r="K399" s="178">
        <f t="shared" si="167"/>
        <v>0</v>
      </c>
      <c r="L399" s="178"/>
      <c r="M399" s="178">
        <f>M398</f>
        <v>12540.5</v>
      </c>
      <c r="N399" s="178"/>
      <c r="O399" s="178">
        <f>O398</f>
        <v>501.62</v>
      </c>
      <c r="P399" s="178">
        <f>P398</f>
        <v>0</v>
      </c>
      <c r="Q399" s="178"/>
      <c r="R399" s="178"/>
      <c r="S399" s="178">
        <f>S398</f>
        <v>0</v>
      </c>
      <c r="T399" s="178"/>
      <c r="U399" s="178"/>
      <c r="V399" s="178">
        <f>V398</f>
        <v>1881.08</v>
      </c>
      <c r="W399" s="178">
        <f>W398</f>
        <v>2238.48</v>
      </c>
      <c r="X399" s="32">
        <f>X398</f>
        <v>17161.68</v>
      </c>
    </row>
    <row r="400" spans="1:24" ht="15.75">
      <c r="A400" s="11"/>
      <c r="B400" s="189" t="s">
        <v>56</v>
      </c>
      <c r="C400" s="63"/>
      <c r="D400" s="63"/>
      <c r="E400" s="63"/>
      <c r="F400" s="63"/>
      <c r="G400" s="64"/>
      <c r="H400" s="64"/>
      <c r="I400" s="64"/>
      <c r="J400" s="64"/>
      <c r="K400" s="65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ht="15">
      <c r="A401" s="11"/>
      <c r="B401" s="187" t="s">
        <v>47</v>
      </c>
      <c r="C401" s="178">
        <f>D401+G401+K401</f>
        <v>1</v>
      </c>
      <c r="D401" s="178"/>
      <c r="E401" s="178"/>
      <c r="F401" s="178"/>
      <c r="G401" s="178">
        <f>H401+I401+J401</f>
        <v>1</v>
      </c>
      <c r="H401" s="178"/>
      <c r="I401" s="178">
        <v>1</v>
      </c>
      <c r="J401" s="178"/>
      <c r="K401" s="178"/>
      <c r="L401" s="183">
        <f>L345</f>
        <v>17963</v>
      </c>
      <c r="M401" s="183">
        <f>C401*L401</f>
        <v>17963</v>
      </c>
      <c r="N401" s="183">
        <v>4</v>
      </c>
      <c r="O401" s="183">
        <f>ROUND(M401*N401/100,2)</f>
        <v>718.52</v>
      </c>
      <c r="P401" s="183"/>
      <c r="Q401" s="183"/>
      <c r="R401" s="183"/>
      <c r="S401" s="183">
        <f>ROUND(M401*R401,2)</f>
        <v>0</v>
      </c>
      <c r="T401" s="183"/>
      <c r="U401" s="183">
        <v>5</v>
      </c>
      <c r="V401" s="183">
        <f>ROUND(M401*U401/100,2)</f>
        <v>898.15</v>
      </c>
      <c r="W401" s="183">
        <f>ROUND((M401+O401+S401+V401)*0.15,2)</f>
        <v>2936.95</v>
      </c>
      <c r="X401" s="183">
        <f>M401+O401+S401+V401+W401</f>
        <v>22516.620000000003</v>
      </c>
    </row>
    <row r="402" spans="1:24" ht="15" hidden="1">
      <c r="A402" s="11"/>
      <c r="B402" s="187" t="s">
        <v>9</v>
      </c>
      <c r="C402" s="178">
        <f>D402+G402+K402</f>
        <v>0</v>
      </c>
      <c r="D402" s="178"/>
      <c r="E402" s="178"/>
      <c r="F402" s="178"/>
      <c r="G402" s="178">
        <f>H402+I402+J402</f>
        <v>0</v>
      </c>
      <c r="H402" s="178"/>
      <c r="I402" s="178"/>
      <c r="J402" s="178"/>
      <c r="K402" s="178"/>
      <c r="L402" s="183">
        <f>L378</f>
        <v>16070</v>
      </c>
      <c r="M402" s="183">
        <f>C402*L402</f>
        <v>0</v>
      </c>
      <c r="N402" s="183">
        <v>5</v>
      </c>
      <c r="O402" s="183">
        <f>ROUND(M402*N402/100,2)</f>
        <v>0</v>
      </c>
      <c r="P402" s="183"/>
      <c r="Q402" s="183"/>
      <c r="R402" s="183"/>
      <c r="S402" s="183">
        <f>ROUND(M402*R402,2)</f>
        <v>0</v>
      </c>
      <c r="T402" s="183"/>
      <c r="U402" s="183"/>
      <c r="V402" s="183">
        <f>ROUND(M402*U402/100,2)</f>
        <v>0</v>
      </c>
      <c r="W402" s="183">
        <f>ROUND((M402+O402+S402+V402)*0.15,2)</f>
        <v>0</v>
      </c>
      <c r="X402" s="183">
        <f>M402+O402+S402+V402+W402</f>
        <v>0</v>
      </c>
    </row>
    <row r="403" spans="1:24" ht="15.75">
      <c r="A403" s="11"/>
      <c r="B403" s="176" t="s">
        <v>54</v>
      </c>
      <c r="C403" s="32">
        <f>SUM(C401:C402)</f>
        <v>1</v>
      </c>
      <c r="D403" s="178">
        <f aca="true" t="shared" si="168" ref="D403:X403">SUM(D401:D402)</f>
        <v>0</v>
      </c>
      <c r="E403" s="178">
        <f t="shared" si="168"/>
        <v>0</v>
      </c>
      <c r="F403" s="178">
        <f t="shared" si="168"/>
        <v>0</v>
      </c>
      <c r="G403" s="178">
        <f t="shared" si="168"/>
        <v>1</v>
      </c>
      <c r="H403" s="178">
        <f t="shared" si="168"/>
        <v>0</v>
      </c>
      <c r="I403" s="178">
        <f t="shared" si="168"/>
        <v>1</v>
      </c>
      <c r="J403" s="178">
        <f t="shared" si="168"/>
        <v>0</v>
      </c>
      <c r="K403" s="178">
        <f t="shared" si="168"/>
        <v>0</v>
      </c>
      <c r="L403" s="178"/>
      <c r="M403" s="178">
        <f t="shared" si="168"/>
        <v>17963</v>
      </c>
      <c r="N403" s="178"/>
      <c r="O403" s="178">
        <f t="shared" si="168"/>
        <v>718.52</v>
      </c>
      <c r="P403" s="178">
        <f t="shared" si="168"/>
        <v>0</v>
      </c>
      <c r="Q403" s="178"/>
      <c r="R403" s="178"/>
      <c r="S403" s="178">
        <f t="shared" si="168"/>
        <v>0</v>
      </c>
      <c r="T403" s="178"/>
      <c r="U403" s="178"/>
      <c r="V403" s="178">
        <f t="shared" si="168"/>
        <v>898.15</v>
      </c>
      <c r="W403" s="178">
        <f t="shared" si="168"/>
        <v>2936.95</v>
      </c>
      <c r="X403" s="32">
        <f t="shared" si="168"/>
        <v>22516.620000000003</v>
      </c>
    </row>
    <row r="404" spans="1:24" ht="15.75">
      <c r="A404" s="11"/>
      <c r="B404" s="189" t="s">
        <v>58</v>
      </c>
      <c r="C404" s="63"/>
      <c r="D404" s="63"/>
      <c r="E404" s="63"/>
      <c r="F404" s="63"/>
      <c r="G404" s="64"/>
      <c r="H404" s="64"/>
      <c r="I404" s="64"/>
      <c r="J404" s="64"/>
      <c r="K404" s="65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ht="30">
      <c r="A405" s="11"/>
      <c r="B405" s="187" t="s">
        <v>323</v>
      </c>
      <c r="C405" s="178">
        <f>D405+G405+K405</f>
        <v>0.25</v>
      </c>
      <c r="D405" s="178"/>
      <c r="E405" s="178"/>
      <c r="F405" s="178"/>
      <c r="G405" s="178">
        <f>H405+I405+J405</f>
        <v>0.25</v>
      </c>
      <c r="H405" s="178"/>
      <c r="I405" s="178">
        <v>0.25</v>
      </c>
      <c r="J405" s="178"/>
      <c r="K405" s="178"/>
      <c r="L405" s="183">
        <f>L384</f>
        <v>10533</v>
      </c>
      <c r="M405" s="183">
        <f>C405*L405</f>
        <v>2633.25</v>
      </c>
      <c r="N405" s="183">
        <v>4</v>
      </c>
      <c r="O405" s="183">
        <f>ROUND(M405*N405/100,2)</f>
        <v>105.33</v>
      </c>
      <c r="P405" s="183"/>
      <c r="Q405" s="183"/>
      <c r="R405" s="183"/>
      <c r="S405" s="183">
        <f>ROUND(M405*R405,2)</f>
        <v>0</v>
      </c>
      <c r="T405" s="183"/>
      <c r="U405" s="183">
        <v>15</v>
      </c>
      <c r="V405" s="183">
        <f>ROUND(M405*U405/100,2)</f>
        <v>394.99</v>
      </c>
      <c r="W405" s="183">
        <f>ROUND((M405+O405+S405+V405)*0.15,2)</f>
        <v>470.04</v>
      </c>
      <c r="X405" s="183">
        <f>M405+O405+S405+V405+W405</f>
        <v>3603.6099999999997</v>
      </c>
    </row>
    <row r="406" spans="1:24" ht="15.75">
      <c r="A406" s="11"/>
      <c r="B406" s="176" t="s">
        <v>54</v>
      </c>
      <c r="C406" s="32">
        <f>C405</f>
        <v>0.25</v>
      </c>
      <c r="D406" s="178">
        <f aca="true" t="shared" si="169" ref="D406:K406">D405</f>
        <v>0</v>
      </c>
      <c r="E406" s="178">
        <f t="shared" si="169"/>
        <v>0</v>
      </c>
      <c r="F406" s="178">
        <f t="shared" si="169"/>
        <v>0</v>
      </c>
      <c r="G406" s="178">
        <f t="shared" si="169"/>
        <v>0.25</v>
      </c>
      <c r="H406" s="178">
        <f t="shared" si="169"/>
        <v>0</v>
      </c>
      <c r="I406" s="178">
        <f t="shared" si="169"/>
        <v>0.25</v>
      </c>
      <c r="J406" s="178">
        <f t="shared" si="169"/>
        <v>0</v>
      </c>
      <c r="K406" s="178">
        <f t="shared" si="169"/>
        <v>0</v>
      </c>
      <c r="L406" s="178"/>
      <c r="M406" s="178">
        <f>M405</f>
        <v>2633.25</v>
      </c>
      <c r="N406" s="178"/>
      <c r="O406" s="178">
        <f>O405</f>
        <v>105.33</v>
      </c>
      <c r="P406" s="178">
        <f>P405</f>
        <v>0</v>
      </c>
      <c r="Q406" s="178"/>
      <c r="R406" s="178"/>
      <c r="S406" s="178">
        <f>S405</f>
        <v>0</v>
      </c>
      <c r="T406" s="178"/>
      <c r="U406" s="178"/>
      <c r="V406" s="178">
        <f>V405</f>
        <v>394.99</v>
      </c>
      <c r="W406" s="178">
        <f>W405</f>
        <v>470.04</v>
      </c>
      <c r="X406" s="32">
        <f>X405</f>
        <v>3603.6099999999997</v>
      </c>
    </row>
    <row r="407" spans="1:24" ht="15">
      <c r="A407" s="11"/>
      <c r="B407" s="188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</row>
    <row r="408" spans="2:24" s="9" customFormat="1" ht="15.75">
      <c r="B408" s="181" t="s">
        <v>55</v>
      </c>
      <c r="C408" s="63">
        <f aca="true" t="shared" si="170" ref="C408:K408">C399</f>
        <v>0.5</v>
      </c>
      <c r="D408" s="63">
        <f t="shared" si="170"/>
        <v>0</v>
      </c>
      <c r="E408" s="63">
        <f t="shared" si="170"/>
        <v>0</v>
      </c>
      <c r="F408" s="63">
        <f t="shared" si="170"/>
        <v>0</v>
      </c>
      <c r="G408" s="63">
        <f t="shared" si="170"/>
        <v>0.5</v>
      </c>
      <c r="H408" s="63">
        <f t="shared" si="170"/>
        <v>0</v>
      </c>
      <c r="I408" s="63">
        <f t="shared" si="170"/>
        <v>0.5</v>
      </c>
      <c r="J408" s="63">
        <f t="shared" si="170"/>
        <v>0</v>
      </c>
      <c r="K408" s="63">
        <f t="shared" si="170"/>
        <v>0</v>
      </c>
      <c r="L408" s="63"/>
      <c r="M408" s="63">
        <f aca="true" t="shared" si="171" ref="M408:X408">M399</f>
        <v>12540.5</v>
      </c>
      <c r="N408" s="63"/>
      <c r="O408" s="63">
        <f t="shared" si="171"/>
        <v>501.62</v>
      </c>
      <c r="P408" s="63">
        <f t="shared" si="171"/>
        <v>0</v>
      </c>
      <c r="Q408" s="63"/>
      <c r="R408" s="63"/>
      <c r="S408" s="63">
        <f t="shared" si="171"/>
        <v>0</v>
      </c>
      <c r="T408" s="63"/>
      <c r="U408" s="63"/>
      <c r="V408" s="63">
        <f t="shared" si="171"/>
        <v>1881.08</v>
      </c>
      <c r="W408" s="63">
        <f t="shared" si="171"/>
        <v>2238.48</v>
      </c>
      <c r="X408" s="63">
        <f t="shared" si="171"/>
        <v>17161.68</v>
      </c>
    </row>
    <row r="409" spans="2:24" s="9" customFormat="1" ht="15.75">
      <c r="B409" s="181" t="s">
        <v>56</v>
      </c>
      <c r="C409" s="144">
        <f>C403</f>
        <v>1</v>
      </c>
      <c r="D409" s="144">
        <f aca="true" t="shared" si="172" ref="D409:X409">D403</f>
        <v>0</v>
      </c>
      <c r="E409" s="144">
        <f t="shared" si="172"/>
        <v>0</v>
      </c>
      <c r="F409" s="144">
        <f t="shared" si="172"/>
        <v>0</v>
      </c>
      <c r="G409" s="144">
        <f t="shared" si="172"/>
        <v>1</v>
      </c>
      <c r="H409" s="144">
        <f t="shared" si="172"/>
        <v>0</v>
      </c>
      <c r="I409" s="144">
        <f t="shared" si="172"/>
        <v>1</v>
      </c>
      <c r="J409" s="144">
        <f t="shared" si="172"/>
        <v>0</v>
      </c>
      <c r="K409" s="144">
        <f t="shared" si="172"/>
        <v>0</v>
      </c>
      <c r="L409" s="144"/>
      <c r="M409" s="144">
        <f t="shared" si="172"/>
        <v>17963</v>
      </c>
      <c r="N409" s="144"/>
      <c r="O409" s="144">
        <f t="shared" si="172"/>
        <v>718.52</v>
      </c>
      <c r="P409" s="144">
        <f t="shared" si="172"/>
        <v>0</v>
      </c>
      <c r="Q409" s="144"/>
      <c r="R409" s="144"/>
      <c r="S409" s="144">
        <f t="shared" si="172"/>
        <v>0</v>
      </c>
      <c r="T409" s="144"/>
      <c r="U409" s="144"/>
      <c r="V409" s="144">
        <f t="shared" si="172"/>
        <v>898.15</v>
      </c>
      <c r="W409" s="144">
        <f t="shared" si="172"/>
        <v>2936.95</v>
      </c>
      <c r="X409" s="144">
        <f t="shared" si="172"/>
        <v>22516.620000000003</v>
      </c>
    </row>
    <row r="410" spans="2:24" s="9" customFormat="1" ht="15.75">
      <c r="B410" s="181" t="s">
        <v>80</v>
      </c>
      <c r="C410" s="144">
        <f>C406</f>
        <v>0.25</v>
      </c>
      <c r="D410" s="144">
        <f aca="true" t="shared" si="173" ref="D410:X410">D406</f>
        <v>0</v>
      </c>
      <c r="E410" s="144">
        <f t="shared" si="173"/>
        <v>0</v>
      </c>
      <c r="F410" s="144">
        <f t="shared" si="173"/>
        <v>0</v>
      </c>
      <c r="G410" s="144">
        <f t="shared" si="173"/>
        <v>0.25</v>
      </c>
      <c r="H410" s="144">
        <f t="shared" si="173"/>
        <v>0</v>
      </c>
      <c r="I410" s="144">
        <f t="shared" si="173"/>
        <v>0.25</v>
      </c>
      <c r="J410" s="144">
        <f t="shared" si="173"/>
        <v>0</v>
      </c>
      <c r="K410" s="144">
        <f t="shared" si="173"/>
        <v>0</v>
      </c>
      <c r="L410" s="144"/>
      <c r="M410" s="144">
        <f t="shared" si="173"/>
        <v>2633.25</v>
      </c>
      <c r="N410" s="144"/>
      <c r="O410" s="144">
        <f t="shared" si="173"/>
        <v>105.33</v>
      </c>
      <c r="P410" s="144">
        <f t="shared" si="173"/>
        <v>0</v>
      </c>
      <c r="Q410" s="144"/>
      <c r="R410" s="144"/>
      <c r="S410" s="144">
        <f t="shared" si="173"/>
        <v>0</v>
      </c>
      <c r="T410" s="144"/>
      <c r="U410" s="144"/>
      <c r="V410" s="144">
        <f t="shared" si="173"/>
        <v>394.99</v>
      </c>
      <c r="W410" s="144">
        <f t="shared" si="173"/>
        <v>470.04</v>
      </c>
      <c r="X410" s="144">
        <f t="shared" si="173"/>
        <v>3603.6099999999997</v>
      </c>
    </row>
    <row r="411" spans="1:24" ht="15.75">
      <c r="A411" s="11"/>
      <c r="B411" s="51" t="s">
        <v>59</v>
      </c>
      <c r="C411" s="144">
        <f>C408+C409+C410</f>
        <v>1.75</v>
      </c>
      <c r="D411" s="144">
        <f aca="true" t="shared" si="174" ref="D411:X411">D408+D409+D410</f>
        <v>0</v>
      </c>
      <c r="E411" s="144">
        <f t="shared" si="174"/>
        <v>0</v>
      </c>
      <c r="F411" s="144">
        <f t="shared" si="174"/>
        <v>0</v>
      </c>
      <c r="G411" s="144">
        <f t="shared" si="174"/>
        <v>1.75</v>
      </c>
      <c r="H411" s="144">
        <f t="shared" si="174"/>
        <v>0</v>
      </c>
      <c r="I411" s="144">
        <f t="shared" si="174"/>
        <v>1.75</v>
      </c>
      <c r="J411" s="144">
        <f t="shared" si="174"/>
        <v>0</v>
      </c>
      <c r="K411" s="144">
        <f t="shared" si="174"/>
        <v>0</v>
      </c>
      <c r="L411" s="144"/>
      <c r="M411" s="144">
        <f t="shared" si="174"/>
        <v>33136.75</v>
      </c>
      <c r="N411" s="144"/>
      <c r="O411" s="144">
        <f t="shared" si="174"/>
        <v>1325.4699999999998</v>
      </c>
      <c r="P411" s="144">
        <f t="shared" si="174"/>
        <v>0</v>
      </c>
      <c r="Q411" s="144"/>
      <c r="R411" s="144"/>
      <c r="S411" s="144">
        <f t="shared" si="174"/>
        <v>0</v>
      </c>
      <c r="T411" s="144"/>
      <c r="U411" s="144"/>
      <c r="V411" s="144">
        <f t="shared" si="174"/>
        <v>3174.2200000000003</v>
      </c>
      <c r="W411" s="144">
        <f t="shared" si="174"/>
        <v>5645.47</v>
      </c>
      <c r="X411" s="144">
        <f t="shared" si="174"/>
        <v>43281.91</v>
      </c>
    </row>
    <row r="412" spans="2:11" s="24" customFormat="1" ht="33" customHeight="1" hidden="1">
      <c r="B412" s="299" t="s">
        <v>61</v>
      </c>
      <c r="C412" s="299"/>
      <c r="D412" s="299"/>
      <c r="E412" s="299"/>
      <c r="F412" s="299"/>
      <c r="G412" s="299"/>
      <c r="H412" s="299"/>
      <c r="I412" s="299"/>
      <c r="J412" s="299"/>
      <c r="K412" s="299"/>
    </row>
    <row r="413" spans="1:24" ht="12.75" hidden="1">
      <c r="A413" s="11"/>
      <c r="B413" s="15" t="s">
        <v>55</v>
      </c>
      <c r="C413" s="4"/>
      <c r="K413" s="34"/>
      <c r="L413" s="11"/>
      <c r="M413" s="11">
        <f>C413*L413</f>
        <v>0</v>
      </c>
      <c r="N413" s="11"/>
      <c r="O413" s="11">
        <f>ROUND(M413*N413/100,2)</f>
        <v>0</v>
      </c>
      <c r="P413" s="11"/>
      <c r="Q413" s="11"/>
      <c r="R413" s="11"/>
      <c r="S413" s="11">
        <f>ROUND(M413*R413,2)</f>
        <v>0</v>
      </c>
      <c r="T413" s="11"/>
      <c r="U413" s="11"/>
      <c r="V413" s="11">
        <f>ROUND(M413*U413/100,2)</f>
        <v>0</v>
      </c>
      <c r="W413" s="11">
        <f>ROUND((M413+O413+S413+V413)*0.15,2)</f>
        <v>0</v>
      </c>
      <c r="X413" s="11">
        <f>M413+O413+S413+V413+W413</f>
        <v>0</v>
      </c>
    </row>
    <row r="414" spans="1:24" ht="12.75" hidden="1">
      <c r="A414" s="11"/>
      <c r="B414" s="44" t="s">
        <v>108</v>
      </c>
      <c r="C414" s="31">
        <f>D414+G414+K414</f>
        <v>0</v>
      </c>
      <c r="D414" s="31"/>
      <c r="E414" s="31"/>
      <c r="F414" s="31">
        <f>D414</f>
        <v>0</v>
      </c>
      <c r="G414" s="31"/>
      <c r="H414" s="31"/>
      <c r="I414" s="31"/>
      <c r="J414" s="31"/>
      <c r="K414" s="31"/>
      <c r="L414" s="45">
        <f>L371</f>
        <v>39670</v>
      </c>
      <c r="M414" s="45">
        <f>C414*L414</f>
        <v>0</v>
      </c>
      <c r="N414" s="45">
        <v>80</v>
      </c>
      <c r="O414" s="45">
        <f>ROUND(M414*N414/100,2)</f>
        <v>0</v>
      </c>
      <c r="P414" s="45"/>
      <c r="Q414" s="45"/>
      <c r="R414" s="45"/>
      <c r="S414" s="45">
        <f>ROUND(M414*R414,2)</f>
        <v>0</v>
      </c>
      <c r="T414" s="45"/>
      <c r="U414" s="45">
        <v>15</v>
      </c>
      <c r="V414" s="45">
        <f>ROUND(M414*U414/100,2)</f>
        <v>0</v>
      </c>
      <c r="W414" s="45">
        <f>ROUND((M414+O414+S414+V414)*0.15,2)</f>
        <v>0</v>
      </c>
      <c r="X414" s="45">
        <f>M414+O414+S414+V414+W414</f>
        <v>0</v>
      </c>
    </row>
    <row r="415" spans="1:24" ht="12.75" hidden="1">
      <c r="A415" s="11"/>
      <c r="B415" s="44" t="s">
        <v>22</v>
      </c>
      <c r="C415" s="31">
        <f>D415+G415+K415</f>
        <v>0</v>
      </c>
      <c r="D415" s="31"/>
      <c r="E415" s="31"/>
      <c r="F415" s="31">
        <f>D415</f>
        <v>0</v>
      </c>
      <c r="G415" s="31"/>
      <c r="H415" s="31"/>
      <c r="I415" s="31"/>
      <c r="J415" s="31"/>
      <c r="K415" s="31"/>
      <c r="L415" s="45">
        <f>L398</f>
        <v>25081</v>
      </c>
      <c r="M415" s="45">
        <f>C415*L415</f>
        <v>0</v>
      </c>
      <c r="N415" s="45">
        <v>80</v>
      </c>
      <c r="O415" s="45">
        <f>ROUND(M415*N415/100,2)</f>
        <v>0</v>
      </c>
      <c r="P415" s="45"/>
      <c r="Q415" s="45"/>
      <c r="R415" s="45"/>
      <c r="S415" s="45">
        <f>ROUND(M415*R415,2)</f>
        <v>0</v>
      </c>
      <c r="T415" s="45"/>
      <c r="U415" s="45">
        <v>15</v>
      </c>
      <c r="V415" s="45">
        <f>ROUND(M415*U415/100,2)</f>
        <v>0</v>
      </c>
      <c r="W415" s="45">
        <f>ROUND((M415+O415+S415+V415)*0.15,2)</f>
        <v>0</v>
      </c>
      <c r="X415" s="45">
        <f>M415+O415+S415+V415+W415</f>
        <v>0</v>
      </c>
    </row>
    <row r="416" spans="1:24" ht="12.75" hidden="1">
      <c r="A416" s="11"/>
      <c r="B416" s="55" t="s">
        <v>54</v>
      </c>
      <c r="C416" s="31">
        <f>SUM(C414:C415)</f>
        <v>0</v>
      </c>
      <c r="D416" s="31">
        <f aca="true" t="shared" si="175" ref="D416:K416">SUM(D414:D415)</f>
        <v>0</v>
      </c>
      <c r="E416" s="31">
        <f t="shared" si="175"/>
        <v>0</v>
      </c>
      <c r="F416" s="31">
        <f t="shared" si="175"/>
        <v>0</v>
      </c>
      <c r="G416" s="31">
        <f t="shared" si="175"/>
        <v>0</v>
      </c>
      <c r="H416" s="31">
        <f t="shared" si="175"/>
        <v>0</v>
      </c>
      <c r="I416" s="31">
        <f>SUM(I414:I415)</f>
        <v>0</v>
      </c>
      <c r="J416" s="31">
        <f t="shared" si="175"/>
        <v>0</v>
      </c>
      <c r="K416" s="31">
        <f t="shared" si="175"/>
        <v>0</v>
      </c>
      <c r="L416" s="31"/>
      <c r="M416" s="31">
        <f>SUM(M415:M415)</f>
        <v>0</v>
      </c>
      <c r="N416" s="31"/>
      <c r="O416" s="31">
        <f>SUM(O415:O415)</f>
        <v>0</v>
      </c>
      <c r="P416" s="31">
        <f>SUM(P415:P415)</f>
        <v>0</v>
      </c>
      <c r="Q416" s="31"/>
      <c r="R416" s="31"/>
      <c r="S416" s="31">
        <f>SUM(S415:S415)</f>
        <v>0</v>
      </c>
      <c r="T416" s="31"/>
      <c r="U416" s="31"/>
      <c r="V416" s="31">
        <f>SUM(V415:V415)</f>
        <v>0</v>
      </c>
      <c r="W416" s="31">
        <f>SUM(W415:W415)</f>
        <v>0</v>
      </c>
      <c r="X416" s="31">
        <f>SUM(X415:X415)</f>
        <v>0</v>
      </c>
    </row>
    <row r="417" spans="1:24" ht="12.75" hidden="1">
      <c r="A417" s="11"/>
      <c r="B417" s="30" t="s">
        <v>56</v>
      </c>
      <c r="C417" s="31"/>
      <c r="D417" s="56"/>
      <c r="E417" s="56"/>
      <c r="F417" s="56"/>
      <c r="G417" s="62"/>
      <c r="H417" s="62"/>
      <c r="I417" s="31"/>
      <c r="J417" s="62"/>
      <c r="K417" s="68"/>
      <c r="L417" s="45"/>
      <c r="M417" s="45">
        <f>C417*L417</f>
        <v>0</v>
      </c>
      <c r="N417" s="45"/>
      <c r="O417" s="45">
        <f>ROUND(M417*N417/100,2)</f>
        <v>0</v>
      </c>
      <c r="P417" s="45"/>
      <c r="Q417" s="45"/>
      <c r="R417" s="45"/>
      <c r="S417" s="45">
        <f>ROUND(M417*R417,2)</f>
        <v>0</v>
      </c>
      <c r="T417" s="45"/>
      <c r="U417" s="45"/>
      <c r="V417" s="45">
        <f>ROUND(M417*U417/100,2)</f>
        <v>0</v>
      </c>
      <c r="W417" s="45">
        <f>ROUND((M417+O417+S417+V417)*0.15,2)</f>
        <v>0</v>
      </c>
      <c r="X417" s="45">
        <f>M417+O417+S417+V417+W417</f>
        <v>0</v>
      </c>
    </row>
    <row r="418" spans="1:24" ht="12.75" hidden="1">
      <c r="A418" s="11"/>
      <c r="B418" s="44" t="s">
        <v>6</v>
      </c>
      <c r="C418" s="31">
        <f>D418+G418+K418</f>
        <v>0</v>
      </c>
      <c r="D418" s="31"/>
      <c r="E418" s="31"/>
      <c r="F418" s="31">
        <f>D418</f>
        <v>0</v>
      </c>
      <c r="G418" s="31"/>
      <c r="H418" s="31"/>
      <c r="I418" s="31"/>
      <c r="J418" s="31"/>
      <c r="K418" s="31"/>
      <c r="L418" s="45">
        <f>L402</f>
        <v>16070</v>
      </c>
      <c r="M418" s="45">
        <f>C418*L418</f>
        <v>0</v>
      </c>
      <c r="N418" s="45">
        <v>80</v>
      </c>
      <c r="O418" s="45">
        <f>ROUND(M418*N418/100,2)</f>
        <v>0</v>
      </c>
      <c r="P418" s="45"/>
      <c r="Q418" s="45"/>
      <c r="R418" s="45"/>
      <c r="S418" s="45">
        <f>ROUND(M418*R418,2)</f>
        <v>0</v>
      </c>
      <c r="T418" s="45"/>
      <c r="U418" s="45">
        <v>15</v>
      </c>
      <c r="V418" s="45">
        <f>ROUND(M418*U418/100,2)</f>
        <v>0</v>
      </c>
      <c r="W418" s="45">
        <f>ROUND((M418+O418+S418+V418)*0.15,2)</f>
        <v>0</v>
      </c>
      <c r="X418" s="45">
        <f>M418+O418+S418+V418+W418</f>
        <v>0</v>
      </c>
    </row>
    <row r="419" spans="1:24" ht="12.75" hidden="1">
      <c r="A419" s="11"/>
      <c r="B419" s="55" t="s">
        <v>54</v>
      </c>
      <c r="C419" s="31">
        <f>SUM(C418:C418)</f>
        <v>0</v>
      </c>
      <c r="D419" s="31">
        <f aca="true" t="shared" si="176" ref="D419:K419">SUM(D418:D418)</f>
        <v>0</v>
      </c>
      <c r="E419" s="31">
        <f t="shared" si="176"/>
        <v>0</v>
      </c>
      <c r="F419" s="31">
        <f t="shared" si="176"/>
        <v>0</v>
      </c>
      <c r="G419" s="31">
        <f t="shared" si="176"/>
        <v>0</v>
      </c>
      <c r="H419" s="31">
        <f t="shared" si="176"/>
        <v>0</v>
      </c>
      <c r="I419" s="31">
        <f t="shared" si="176"/>
        <v>0</v>
      </c>
      <c r="J419" s="31">
        <f t="shared" si="176"/>
        <v>0</v>
      </c>
      <c r="K419" s="31">
        <f t="shared" si="176"/>
        <v>0</v>
      </c>
      <c r="L419" s="31"/>
      <c r="M419" s="31">
        <f>SUM(M418:M418)</f>
        <v>0</v>
      </c>
      <c r="N419" s="31"/>
      <c r="O419" s="31">
        <f>SUM(O418:O418)</f>
        <v>0</v>
      </c>
      <c r="P419" s="31">
        <f>SUM(P418:P418)</f>
        <v>0</v>
      </c>
      <c r="Q419" s="31"/>
      <c r="R419" s="31"/>
      <c r="S419" s="31">
        <f>SUM(S418:S418)</f>
        <v>0</v>
      </c>
      <c r="T419" s="31"/>
      <c r="U419" s="31"/>
      <c r="V419" s="31">
        <f>SUM(V418:V418)</f>
        <v>0</v>
      </c>
      <c r="W419" s="31">
        <f>SUM(W418:W418)</f>
        <v>0</v>
      </c>
      <c r="X419" s="31">
        <f>SUM(X418:X418)</f>
        <v>0</v>
      </c>
    </row>
    <row r="420" spans="1:24" ht="12.75" hidden="1">
      <c r="A420" s="11"/>
      <c r="B420" s="30" t="s">
        <v>57</v>
      </c>
      <c r="C420" s="31"/>
      <c r="D420" s="56"/>
      <c r="E420" s="56"/>
      <c r="F420" s="56"/>
      <c r="G420" s="62"/>
      <c r="H420" s="62"/>
      <c r="I420" s="31"/>
      <c r="J420" s="62"/>
      <c r="K420" s="68"/>
      <c r="L420" s="45"/>
      <c r="M420" s="45">
        <f>C420*L420</f>
        <v>0</v>
      </c>
      <c r="N420" s="45"/>
      <c r="O420" s="45">
        <f>ROUND(M420*N420/100,2)</f>
        <v>0</v>
      </c>
      <c r="P420" s="45"/>
      <c r="Q420" s="45"/>
      <c r="R420" s="45"/>
      <c r="S420" s="45">
        <f>ROUND(M420*R420,2)</f>
        <v>0</v>
      </c>
      <c r="T420" s="45"/>
      <c r="U420" s="45"/>
      <c r="V420" s="45">
        <f>ROUND(M420*U420/100,2)</f>
        <v>0</v>
      </c>
      <c r="W420" s="45">
        <f>ROUND((M420+O420+S420+V420)*0.15,2)</f>
        <v>0</v>
      </c>
      <c r="X420" s="45">
        <f>M420+O420+S420+V420+W420</f>
        <v>0</v>
      </c>
    </row>
    <row r="421" spans="1:24" ht="12.75" hidden="1">
      <c r="A421" s="11"/>
      <c r="B421" s="44" t="s">
        <v>7</v>
      </c>
      <c r="C421" s="31">
        <f>D421+G421+K421</f>
        <v>0</v>
      </c>
      <c r="D421" s="31"/>
      <c r="E421" s="31"/>
      <c r="F421" s="31">
        <f>D421</f>
        <v>0</v>
      </c>
      <c r="G421" s="31"/>
      <c r="H421" s="31"/>
      <c r="I421" s="31"/>
      <c r="J421" s="31"/>
      <c r="K421" s="31"/>
      <c r="L421" s="45">
        <f>L352</f>
        <v>12266</v>
      </c>
      <c r="M421" s="45">
        <f>C421*L421</f>
        <v>0</v>
      </c>
      <c r="N421" s="45">
        <v>80</v>
      </c>
      <c r="O421" s="45">
        <f>ROUND(M421*N421/100,2)</f>
        <v>0</v>
      </c>
      <c r="P421" s="45"/>
      <c r="Q421" s="45"/>
      <c r="R421" s="45"/>
      <c r="S421" s="45">
        <f>ROUND(M421*R421,2)</f>
        <v>0</v>
      </c>
      <c r="T421" s="45"/>
      <c r="U421" s="45">
        <v>15</v>
      </c>
      <c r="V421" s="45">
        <f>ROUND(M421*U421/100,2)</f>
        <v>0</v>
      </c>
      <c r="W421" s="45">
        <f>ROUND((M421+O421+S421+V421)*0.15,2)</f>
        <v>0</v>
      </c>
      <c r="X421" s="45">
        <f>M421+O421+S421+V421+W421</f>
        <v>0</v>
      </c>
    </row>
    <row r="422" spans="1:24" ht="12.75" hidden="1">
      <c r="A422" s="11"/>
      <c r="B422" s="55" t="s">
        <v>54</v>
      </c>
      <c r="C422" s="31">
        <f>SUM(C421:C421)</f>
        <v>0</v>
      </c>
      <c r="D422" s="31">
        <f aca="true" t="shared" si="177" ref="D422:K422">SUM(D421:D421)</f>
        <v>0</v>
      </c>
      <c r="E422" s="31">
        <f t="shared" si="177"/>
        <v>0</v>
      </c>
      <c r="F422" s="31">
        <f t="shared" si="177"/>
        <v>0</v>
      </c>
      <c r="G422" s="31">
        <f t="shared" si="177"/>
        <v>0</v>
      </c>
      <c r="H422" s="31">
        <f t="shared" si="177"/>
        <v>0</v>
      </c>
      <c r="I422" s="31">
        <f t="shared" si="177"/>
        <v>0</v>
      </c>
      <c r="J422" s="31">
        <f t="shared" si="177"/>
        <v>0</v>
      </c>
      <c r="K422" s="31">
        <f t="shared" si="177"/>
        <v>0</v>
      </c>
      <c r="L422" s="31"/>
      <c r="M422" s="31">
        <f>SUM(M421:M421)</f>
        <v>0</v>
      </c>
      <c r="N422" s="31"/>
      <c r="O422" s="31">
        <f>SUM(O421:O421)</f>
        <v>0</v>
      </c>
      <c r="P422" s="31">
        <f>SUM(P421:P421)</f>
        <v>0</v>
      </c>
      <c r="Q422" s="31"/>
      <c r="R422" s="31">
        <f>SUM(R421:R421)</f>
        <v>0</v>
      </c>
      <c r="S422" s="31">
        <f>SUM(S421:S421)</f>
        <v>0</v>
      </c>
      <c r="T422" s="31"/>
      <c r="U422" s="31"/>
      <c r="V422" s="31">
        <f>SUM(V421:V421)</f>
        <v>0</v>
      </c>
      <c r="W422" s="31">
        <f>SUM(W421:W421)</f>
        <v>0</v>
      </c>
      <c r="X422" s="31">
        <f>SUM(X421:X421)</f>
        <v>0</v>
      </c>
    </row>
    <row r="423" spans="1:24" ht="12.75" customHeight="1" hidden="1">
      <c r="A423" s="11"/>
      <c r="B423" s="30" t="s">
        <v>80</v>
      </c>
      <c r="C423" s="31"/>
      <c r="D423" s="56"/>
      <c r="E423" s="56"/>
      <c r="F423" s="56"/>
      <c r="G423" s="62"/>
      <c r="H423" s="62"/>
      <c r="I423" s="31"/>
      <c r="J423" s="62"/>
      <c r="K423" s="68"/>
      <c r="L423" s="45"/>
      <c r="M423" s="45">
        <f>C423*L423</f>
        <v>0</v>
      </c>
      <c r="N423" s="45"/>
      <c r="O423" s="45">
        <f>ROUND(M423*N423/100,2)</f>
        <v>0</v>
      </c>
      <c r="P423" s="45"/>
      <c r="Q423" s="45"/>
      <c r="R423" s="45"/>
      <c r="S423" s="45">
        <f>ROUND(M423*R423,2)</f>
        <v>0</v>
      </c>
      <c r="T423" s="45"/>
      <c r="U423" s="45"/>
      <c r="V423" s="45">
        <f>ROUND(M423*U423/100,2)</f>
        <v>0</v>
      </c>
      <c r="W423" s="45">
        <f>ROUND((M423+O423+S423+V423)*0.15,2)</f>
        <v>0</v>
      </c>
      <c r="X423" s="45">
        <f>M423+O423+S423+V423+W423</f>
        <v>0</v>
      </c>
    </row>
    <row r="424" spans="1:24" ht="12.75" customHeight="1" hidden="1">
      <c r="A424" s="11"/>
      <c r="B424" s="44" t="s">
        <v>82</v>
      </c>
      <c r="C424" s="31">
        <f>D424+G424+K424</f>
        <v>0</v>
      </c>
      <c r="D424" s="31"/>
      <c r="E424" s="31"/>
      <c r="F424" s="31"/>
      <c r="G424" s="31"/>
      <c r="H424" s="31"/>
      <c r="I424" s="31"/>
      <c r="J424" s="31"/>
      <c r="K424" s="31"/>
      <c r="L424" s="45">
        <f>L278</f>
        <v>11849</v>
      </c>
      <c r="M424" s="45">
        <f>C424*L424</f>
        <v>0</v>
      </c>
      <c r="N424" s="45">
        <v>80</v>
      </c>
      <c r="O424" s="45">
        <f>ROUND(M424*N424/100,2)</f>
        <v>0</v>
      </c>
      <c r="P424" s="45"/>
      <c r="Q424" s="45"/>
      <c r="R424" s="45"/>
      <c r="S424" s="45">
        <f>ROUND(M424*R424,2)</f>
        <v>0</v>
      </c>
      <c r="T424" s="45"/>
      <c r="U424" s="45">
        <v>15</v>
      </c>
      <c r="V424" s="45">
        <f>ROUND(M424*U424/100,2)</f>
        <v>0</v>
      </c>
      <c r="W424" s="45">
        <f>ROUND((M424+O424+S424+V424)*0.15,2)</f>
        <v>0</v>
      </c>
      <c r="X424" s="45">
        <f>M424+O424+S424+V424+W424</f>
        <v>0</v>
      </c>
    </row>
    <row r="425" spans="1:24" ht="12.75" customHeight="1" hidden="1">
      <c r="A425" s="11"/>
      <c r="B425" s="55" t="s">
        <v>54</v>
      </c>
      <c r="C425" s="31">
        <f>SUM(C424:C424)</f>
        <v>0</v>
      </c>
      <c r="D425" s="31">
        <f aca="true" t="shared" si="178" ref="D425:K425">SUM(D424:D424)</f>
        <v>0</v>
      </c>
      <c r="E425" s="31">
        <f t="shared" si="178"/>
        <v>0</v>
      </c>
      <c r="F425" s="31">
        <f t="shared" si="178"/>
        <v>0</v>
      </c>
      <c r="G425" s="31">
        <f t="shared" si="178"/>
        <v>0</v>
      </c>
      <c r="H425" s="31">
        <f t="shared" si="178"/>
        <v>0</v>
      </c>
      <c r="I425" s="31">
        <f t="shared" si="178"/>
        <v>0</v>
      </c>
      <c r="J425" s="31">
        <f t="shared" si="178"/>
        <v>0</v>
      </c>
      <c r="K425" s="31">
        <f t="shared" si="178"/>
        <v>0</v>
      </c>
      <c r="L425" s="31"/>
      <c r="M425" s="31">
        <f>SUM(M424:M424)</f>
        <v>0</v>
      </c>
      <c r="N425" s="31"/>
      <c r="O425" s="31">
        <f>SUM(O424:O424)</f>
        <v>0</v>
      </c>
      <c r="P425" s="31">
        <f>SUM(P424:P424)</f>
        <v>0</v>
      </c>
      <c r="Q425" s="31"/>
      <c r="R425" s="31">
        <f>SUM(R424:R424)</f>
        <v>0</v>
      </c>
      <c r="S425" s="31">
        <f>SUM(S424:S424)</f>
        <v>0</v>
      </c>
      <c r="T425" s="31"/>
      <c r="U425" s="31"/>
      <c r="V425" s="31">
        <f>SUM(V424:V424)</f>
        <v>0</v>
      </c>
      <c r="W425" s="31">
        <f>SUM(W424:W424)</f>
        <v>0</v>
      </c>
      <c r="X425" s="31">
        <f>SUM(X424:X424)</f>
        <v>0</v>
      </c>
    </row>
    <row r="426" spans="1:24" ht="12.75" hidden="1">
      <c r="A426" s="11"/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</row>
    <row r="427" spans="1:24" s="8" customFormat="1" ht="12.75" hidden="1">
      <c r="A427" s="58"/>
      <c r="B427" s="15" t="s">
        <v>55</v>
      </c>
      <c r="C427" s="33">
        <f>C416</f>
        <v>0</v>
      </c>
      <c r="D427" s="33">
        <f aca="true" t="shared" si="179" ref="D427:K427">D416</f>
        <v>0</v>
      </c>
      <c r="E427" s="33">
        <f t="shared" si="179"/>
        <v>0</v>
      </c>
      <c r="F427" s="33">
        <f t="shared" si="179"/>
        <v>0</v>
      </c>
      <c r="G427" s="33">
        <f t="shared" si="179"/>
        <v>0</v>
      </c>
      <c r="H427" s="33">
        <f t="shared" si="179"/>
        <v>0</v>
      </c>
      <c r="I427" s="33">
        <f t="shared" si="179"/>
        <v>0</v>
      </c>
      <c r="J427" s="33">
        <f t="shared" si="179"/>
        <v>0</v>
      </c>
      <c r="K427" s="33">
        <f t="shared" si="179"/>
        <v>0</v>
      </c>
      <c r="L427" s="33"/>
      <c r="M427" s="33">
        <f aca="true" t="shared" si="180" ref="M427:X427">M416</f>
        <v>0</v>
      </c>
      <c r="N427" s="33">
        <f t="shared" si="180"/>
        <v>0</v>
      </c>
      <c r="O427" s="33">
        <f t="shared" si="180"/>
        <v>0</v>
      </c>
      <c r="P427" s="33">
        <f t="shared" si="180"/>
        <v>0</v>
      </c>
      <c r="Q427" s="33"/>
      <c r="R427" s="33">
        <f t="shared" si="180"/>
        <v>0</v>
      </c>
      <c r="S427" s="33">
        <f t="shared" si="180"/>
        <v>0</v>
      </c>
      <c r="T427" s="33"/>
      <c r="U427" s="33">
        <f t="shared" si="180"/>
        <v>0</v>
      </c>
      <c r="V427" s="33">
        <f t="shared" si="180"/>
        <v>0</v>
      </c>
      <c r="W427" s="33">
        <f t="shared" si="180"/>
        <v>0</v>
      </c>
      <c r="X427" s="33">
        <f t="shared" si="180"/>
        <v>0</v>
      </c>
    </row>
    <row r="428" spans="1:24" s="8" customFormat="1" ht="12.75" hidden="1">
      <c r="A428" s="58"/>
      <c r="B428" s="15" t="s">
        <v>56</v>
      </c>
      <c r="C428" s="33">
        <f>C419</f>
        <v>0</v>
      </c>
      <c r="D428" s="33">
        <f aca="true" t="shared" si="181" ref="D428:K428">D419</f>
        <v>0</v>
      </c>
      <c r="E428" s="33">
        <f t="shared" si="181"/>
        <v>0</v>
      </c>
      <c r="F428" s="33">
        <f t="shared" si="181"/>
        <v>0</v>
      </c>
      <c r="G428" s="33">
        <f t="shared" si="181"/>
        <v>0</v>
      </c>
      <c r="H428" s="33">
        <f t="shared" si="181"/>
        <v>0</v>
      </c>
      <c r="I428" s="33">
        <f t="shared" si="181"/>
        <v>0</v>
      </c>
      <c r="J428" s="33">
        <f t="shared" si="181"/>
        <v>0</v>
      </c>
      <c r="K428" s="33">
        <f t="shared" si="181"/>
        <v>0</v>
      </c>
      <c r="L428" s="33"/>
      <c r="M428" s="33">
        <f aca="true" t="shared" si="182" ref="M428:X428">M419</f>
        <v>0</v>
      </c>
      <c r="N428" s="33">
        <f t="shared" si="182"/>
        <v>0</v>
      </c>
      <c r="O428" s="33">
        <f t="shared" si="182"/>
        <v>0</v>
      </c>
      <c r="P428" s="33">
        <f t="shared" si="182"/>
        <v>0</v>
      </c>
      <c r="Q428" s="33"/>
      <c r="R428" s="33">
        <f t="shared" si="182"/>
        <v>0</v>
      </c>
      <c r="S428" s="33">
        <f t="shared" si="182"/>
        <v>0</v>
      </c>
      <c r="T428" s="33"/>
      <c r="U428" s="33">
        <f t="shared" si="182"/>
        <v>0</v>
      </c>
      <c r="V428" s="33">
        <f t="shared" si="182"/>
        <v>0</v>
      </c>
      <c r="W428" s="33">
        <f t="shared" si="182"/>
        <v>0</v>
      </c>
      <c r="X428" s="33">
        <f t="shared" si="182"/>
        <v>0</v>
      </c>
    </row>
    <row r="429" spans="1:24" s="8" customFormat="1" ht="12.75" customHeight="1" hidden="1">
      <c r="A429" s="58"/>
      <c r="B429" s="30" t="s">
        <v>80</v>
      </c>
      <c r="C429" s="33">
        <f>C425</f>
        <v>0</v>
      </c>
      <c r="D429" s="33">
        <f aca="true" t="shared" si="183" ref="D429:X429">D425</f>
        <v>0</v>
      </c>
      <c r="E429" s="33">
        <f t="shared" si="183"/>
        <v>0</v>
      </c>
      <c r="F429" s="33">
        <f t="shared" si="183"/>
        <v>0</v>
      </c>
      <c r="G429" s="33">
        <f t="shared" si="183"/>
        <v>0</v>
      </c>
      <c r="H429" s="33">
        <f t="shared" si="183"/>
        <v>0</v>
      </c>
      <c r="I429" s="33">
        <f t="shared" si="183"/>
        <v>0</v>
      </c>
      <c r="J429" s="33">
        <f t="shared" si="183"/>
        <v>0</v>
      </c>
      <c r="K429" s="33">
        <f t="shared" si="183"/>
        <v>0</v>
      </c>
      <c r="L429" s="33">
        <f t="shared" si="183"/>
        <v>0</v>
      </c>
      <c r="M429" s="33">
        <f t="shared" si="183"/>
        <v>0</v>
      </c>
      <c r="N429" s="33">
        <f t="shared" si="183"/>
        <v>0</v>
      </c>
      <c r="O429" s="33">
        <f t="shared" si="183"/>
        <v>0</v>
      </c>
      <c r="P429" s="33">
        <f t="shared" si="183"/>
        <v>0</v>
      </c>
      <c r="Q429" s="33"/>
      <c r="R429" s="33">
        <f t="shared" si="183"/>
        <v>0</v>
      </c>
      <c r="S429" s="33">
        <f t="shared" si="183"/>
        <v>0</v>
      </c>
      <c r="T429" s="33"/>
      <c r="U429" s="33">
        <f t="shared" si="183"/>
        <v>0</v>
      </c>
      <c r="V429" s="33">
        <f t="shared" si="183"/>
        <v>0</v>
      </c>
      <c r="W429" s="33">
        <f t="shared" si="183"/>
        <v>0</v>
      </c>
      <c r="X429" s="33">
        <f t="shared" si="183"/>
        <v>0</v>
      </c>
    </row>
    <row r="430" spans="1:24" s="8" customFormat="1" ht="12.75" hidden="1">
      <c r="A430" s="58"/>
      <c r="B430" s="15" t="s">
        <v>57</v>
      </c>
      <c r="C430" s="33">
        <f>C422</f>
        <v>0</v>
      </c>
      <c r="D430" s="33">
        <f aca="true" t="shared" si="184" ref="D430:K430">D422</f>
        <v>0</v>
      </c>
      <c r="E430" s="33">
        <f t="shared" si="184"/>
        <v>0</v>
      </c>
      <c r="F430" s="33">
        <f t="shared" si="184"/>
        <v>0</v>
      </c>
      <c r="G430" s="33">
        <f t="shared" si="184"/>
        <v>0</v>
      </c>
      <c r="H430" s="33">
        <f t="shared" si="184"/>
        <v>0</v>
      </c>
      <c r="I430" s="33">
        <f t="shared" si="184"/>
        <v>0</v>
      </c>
      <c r="J430" s="33">
        <f t="shared" si="184"/>
        <v>0</v>
      </c>
      <c r="K430" s="33">
        <f t="shared" si="184"/>
        <v>0</v>
      </c>
      <c r="L430" s="33"/>
      <c r="M430" s="33">
        <f aca="true" t="shared" si="185" ref="M430:X430">M422</f>
        <v>0</v>
      </c>
      <c r="N430" s="33">
        <f t="shared" si="185"/>
        <v>0</v>
      </c>
      <c r="O430" s="33">
        <f t="shared" si="185"/>
        <v>0</v>
      </c>
      <c r="P430" s="33">
        <f t="shared" si="185"/>
        <v>0</v>
      </c>
      <c r="Q430" s="33"/>
      <c r="R430" s="33">
        <f t="shared" si="185"/>
        <v>0</v>
      </c>
      <c r="S430" s="33">
        <f t="shared" si="185"/>
        <v>0</v>
      </c>
      <c r="T430" s="33"/>
      <c r="U430" s="33">
        <f t="shared" si="185"/>
        <v>0</v>
      </c>
      <c r="V430" s="33">
        <f t="shared" si="185"/>
        <v>0</v>
      </c>
      <c r="W430" s="33">
        <f t="shared" si="185"/>
        <v>0</v>
      </c>
      <c r="X430" s="33">
        <f t="shared" si="185"/>
        <v>0</v>
      </c>
    </row>
    <row r="431" spans="1:24" s="8" customFormat="1" ht="12.75" hidden="1">
      <c r="A431" s="58"/>
      <c r="B431" s="50" t="s">
        <v>59</v>
      </c>
      <c r="C431" s="57">
        <f>SUM(C427:C430)</f>
        <v>0</v>
      </c>
      <c r="D431" s="57">
        <f aca="true" t="shared" si="186" ref="D431:K431">SUM(D427:D430)</f>
        <v>0</v>
      </c>
      <c r="E431" s="57">
        <f t="shared" si="186"/>
        <v>0</v>
      </c>
      <c r="F431" s="57">
        <f t="shared" si="186"/>
        <v>0</v>
      </c>
      <c r="G431" s="57">
        <f t="shared" si="186"/>
        <v>0</v>
      </c>
      <c r="H431" s="57">
        <f t="shared" si="186"/>
        <v>0</v>
      </c>
      <c r="I431" s="57">
        <f t="shared" si="186"/>
        <v>0</v>
      </c>
      <c r="J431" s="57">
        <f t="shared" si="186"/>
        <v>0</v>
      </c>
      <c r="K431" s="57">
        <f t="shared" si="186"/>
        <v>0</v>
      </c>
      <c r="L431" s="57"/>
      <c r="M431" s="57">
        <f aca="true" t="shared" si="187" ref="M431:X431">SUM(M427:M430)</f>
        <v>0</v>
      </c>
      <c r="N431" s="57">
        <f t="shared" si="187"/>
        <v>0</v>
      </c>
      <c r="O431" s="57">
        <f t="shared" si="187"/>
        <v>0</v>
      </c>
      <c r="P431" s="57">
        <f t="shared" si="187"/>
        <v>0</v>
      </c>
      <c r="Q431" s="57"/>
      <c r="R431" s="57">
        <f t="shared" si="187"/>
        <v>0</v>
      </c>
      <c r="S431" s="57">
        <f t="shared" si="187"/>
        <v>0</v>
      </c>
      <c r="T431" s="57"/>
      <c r="U431" s="57">
        <f t="shared" si="187"/>
        <v>0</v>
      </c>
      <c r="V431" s="57">
        <f t="shared" si="187"/>
        <v>0</v>
      </c>
      <c r="W431" s="57">
        <f t="shared" si="187"/>
        <v>0</v>
      </c>
      <c r="X431" s="57">
        <f t="shared" si="187"/>
        <v>0</v>
      </c>
    </row>
    <row r="432" spans="1:24" s="8" customFormat="1" ht="12.75">
      <c r="A432" s="58"/>
      <c r="B432" s="50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</row>
    <row r="433" spans="2:24" s="24" customFormat="1" ht="18" hidden="1">
      <c r="B433" s="295" t="s">
        <v>156</v>
      </c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</row>
    <row r="434" spans="2:11" s="24" customFormat="1" ht="15.75" hidden="1">
      <c r="B434" s="51"/>
      <c r="C434" s="51"/>
      <c r="D434" s="51"/>
      <c r="E434" s="51"/>
      <c r="F434" s="51"/>
      <c r="G434" s="51"/>
      <c r="H434" s="51"/>
      <c r="I434" s="51"/>
      <c r="J434" s="51"/>
      <c r="K434" s="51"/>
    </row>
    <row r="435" spans="1:24" s="90" customFormat="1" ht="12.75" customHeight="1" hidden="1">
      <c r="A435" s="283" t="s">
        <v>52</v>
      </c>
      <c r="B435" s="284" t="s">
        <v>0</v>
      </c>
      <c r="C435" s="284" t="s">
        <v>51</v>
      </c>
      <c r="D435" s="284"/>
      <c r="E435" s="284"/>
      <c r="F435" s="284"/>
      <c r="G435" s="284"/>
      <c r="H435" s="284"/>
      <c r="I435" s="284"/>
      <c r="J435" s="284"/>
      <c r="K435" s="284"/>
      <c r="L435" s="284" t="s">
        <v>105</v>
      </c>
      <c r="M435" s="284" t="s">
        <v>71</v>
      </c>
      <c r="N435" s="285" t="s">
        <v>72</v>
      </c>
      <c r="O435" s="286"/>
      <c r="P435" s="286"/>
      <c r="Q435" s="287"/>
      <c r="R435" s="284" t="s">
        <v>74</v>
      </c>
      <c r="S435" s="284"/>
      <c r="T435" s="284"/>
      <c r="U435" s="284"/>
      <c r="V435" s="284"/>
      <c r="W435" s="288" t="s">
        <v>75</v>
      </c>
      <c r="X435" s="284" t="s">
        <v>76</v>
      </c>
    </row>
    <row r="436" spans="1:24" s="90" customFormat="1" ht="81" customHeight="1" hidden="1">
      <c r="A436" s="283"/>
      <c r="B436" s="284"/>
      <c r="C436" s="157" t="s">
        <v>48</v>
      </c>
      <c r="D436" s="290" t="s">
        <v>49</v>
      </c>
      <c r="E436" s="290"/>
      <c r="F436" s="290"/>
      <c r="G436" s="291" t="s">
        <v>39</v>
      </c>
      <c r="H436" s="291"/>
      <c r="I436" s="291"/>
      <c r="J436" s="291"/>
      <c r="K436" s="157" t="s">
        <v>50</v>
      </c>
      <c r="L436" s="284"/>
      <c r="M436" s="284"/>
      <c r="N436" s="284" t="s">
        <v>157</v>
      </c>
      <c r="O436" s="284"/>
      <c r="P436" s="130" t="s">
        <v>73</v>
      </c>
      <c r="Q436" s="129" t="s">
        <v>195</v>
      </c>
      <c r="R436" s="284" t="s">
        <v>158</v>
      </c>
      <c r="S436" s="284"/>
      <c r="T436" s="130" t="s">
        <v>77</v>
      </c>
      <c r="U436" s="284" t="s">
        <v>159</v>
      </c>
      <c r="V436" s="284"/>
      <c r="W436" s="289"/>
      <c r="X436" s="284"/>
    </row>
    <row r="437" spans="1:24" s="132" customFormat="1" ht="15" hidden="1">
      <c r="A437" s="133"/>
      <c r="B437" s="163"/>
      <c r="C437" s="164"/>
      <c r="D437" s="164" t="s">
        <v>48</v>
      </c>
      <c r="E437" s="164" t="s">
        <v>196</v>
      </c>
      <c r="F437" s="164" t="s">
        <v>197</v>
      </c>
      <c r="G437" s="164" t="s">
        <v>48</v>
      </c>
      <c r="H437" s="164" t="s">
        <v>196</v>
      </c>
      <c r="I437" s="164" t="s">
        <v>197</v>
      </c>
      <c r="J437" s="165" t="s">
        <v>69</v>
      </c>
      <c r="K437" s="164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</row>
    <row r="438" spans="1:24" ht="15.75" hidden="1">
      <c r="A438" s="11"/>
      <c r="B438" s="189" t="s">
        <v>55</v>
      </c>
      <c r="C438" s="63"/>
      <c r="D438" s="63"/>
      <c r="E438" s="63"/>
      <c r="F438" s="63"/>
      <c r="G438" s="64"/>
      <c r="H438" s="64"/>
      <c r="I438" s="64"/>
      <c r="J438" s="64"/>
      <c r="K438" s="65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ht="15" hidden="1">
      <c r="A439" s="11"/>
      <c r="B439" s="182" t="s">
        <v>93</v>
      </c>
      <c r="C439" s="178">
        <f>D439+G439+K439</f>
        <v>0</v>
      </c>
      <c r="D439" s="178"/>
      <c r="E439" s="178"/>
      <c r="F439" s="178"/>
      <c r="G439" s="178">
        <f>H439+I439+J439</f>
        <v>0</v>
      </c>
      <c r="H439" s="178"/>
      <c r="I439" s="178">
        <v>0</v>
      </c>
      <c r="J439" s="178"/>
      <c r="K439" s="178"/>
      <c r="L439" s="183">
        <f>L415</f>
        <v>25081</v>
      </c>
      <c r="M439" s="183">
        <f>C439*L439</f>
        <v>0</v>
      </c>
      <c r="N439" s="183">
        <v>4</v>
      </c>
      <c r="O439" s="183">
        <f>ROUND(M439*N439/100,2)</f>
        <v>0</v>
      </c>
      <c r="P439" s="183"/>
      <c r="Q439" s="183"/>
      <c r="R439" s="183"/>
      <c r="S439" s="183">
        <f>ROUND(M439*R439,2)</f>
        <v>0</v>
      </c>
      <c r="T439" s="183"/>
      <c r="U439" s="183">
        <v>15</v>
      </c>
      <c r="V439" s="183">
        <f>ROUND(M439*U439/100,2)</f>
        <v>0</v>
      </c>
      <c r="W439" s="183">
        <f>ROUND((M439+O439+S439+V439)*0.15,2)</f>
        <v>0</v>
      </c>
      <c r="X439" s="183">
        <f>M439+O439+S439+V439+W439</f>
        <v>0</v>
      </c>
    </row>
    <row r="440" spans="1:24" ht="15.75" hidden="1">
      <c r="A440" s="11"/>
      <c r="B440" s="176" t="s">
        <v>54</v>
      </c>
      <c r="C440" s="178">
        <f>C439</f>
        <v>0</v>
      </c>
      <c r="D440" s="178">
        <f aca="true" t="shared" si="188" ref="D440:X440">D439</f>
        <v>0</v>
      </c>
      <c r="E440" s="178">
        <f t="shared" si="188"/>
        <v>0</v>
      </c>
      <c r="F440" s="178">
        <f t="shared" si="188"/>
        <v>0</v>
      </c>
      <c r="G440" s="178">
        <f t="shared" si="188"/>
        <v>0</v>
      </c>
      <c r="H440" s="178">
        <f t="shared" si="188"/>
        <v>0</v>
      </c>
      <c r="I440" s="178">
        <f t="shared" si="188"/>
        <v>0</v>
      </c>
      <c r="J440" s="178">
        <f t="shared" si="188"/>
        <v>0</v>
      </c>
      <c r="K440" s="178">
        <f t="shared" si="188"/>
        <v>0</v>
      </c>
      <c r="L440" s="178"/>
      <c r="M440" s="178">
        <f t="shared" si="188"/>
        <v>0</v>
      </c>
      <c r="N440" s="178"/>
      <c r="O440" s="178">
        <f t="shared" si="188"/>
        <v>0</v>
      </c>
      <c r="P440" s="178">
        <f t="shared" si="188"/>
        <v>0</v>
      </c>
      <c r="Q440" s="178"/>
      <c r="R440" s="178"/>
      <c r="S440" s="178">
        <f t="shared" si="188"/>
        <v>0</v>
      </c>
      <c r="T440" s="178"/>
      <c r="U440" s="178"/>
      <c r="V440" s="178">
        <f t="shared" si="188"/>
        <v>0</v>
      </c>
      <c r="W440" s="178">
        <f t="shared" si="188"/>
        <v>0</v>
      </c>
      <c r="X440" s="178">
        <f t="shared" si="188"/>
        <v>0</v>
      </c>
    </row>
    <row r="441" spans="1:24" ht="15.75" hidden="1">
      <c r="A441" s="11"/>
      <c r="B441" s="190" t="s">
        <v>56</v>
      </c>
      <c r="C441" s="178"/>
      <c r="D441" s="32"/>
      <c r="E441" s="32"/>
      <c r="F441" s="32"/>
      <c r="G441" s="185"/>
      <c r="H441" s="185"/>
      <c r="I441" s="178"/>
      <c r="J441" s="185"/>
      <c r="K441" s="186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</row>
    <row r="442" spans="1:24" ht="15" hidden="1">
      <c r="A442" s="11"/>
      <c r="B442" s="182" t="s">
        <v>9</v>
      </c>
      <c r="C442" s="178">
        <f>D442+G442+K442</f>
        <v>0</v>
      </c>
      <c r="D442" s="178"/>
      <c r="E442" s="178"/>
      <c r="F442" s="178"/>
      <c r="G442" s="178">
        <f>H442+I442+J442</f>
        <v>0</v>
      </c>
      <c r="H442" s="178"/>
      <c r="I442" s="178">
        <v>0</v>
      </c>
      <c r="J442" s="178"/>
      <c r="K442" s="178"/>
      <c r="L442" s="183">
        <f>L418</f>
        <v>16070</v>
      </c>
      <c r="M442" s="183">
        <f>C442*L442</f>
        <v>0</v>
      </c>
      <c r="N442" s="183">
        <v>4</v>
      </c>
      <c r="O442" s="183">
        <f>ROUND(M442*N442/100,2)</f>
        <v>0</v>
      </c>
      <c r="P442" s="183"/>
      <c r="Q442" s="183"/>
      <c r="R442" s="183"/>
      <c r="S442" s="183">
        <f>ROUND(M442*R442,2)</f>
        <v>0</v>
      </c>
      <c r="T442" s="183"/>
      <c r="U442" s="183"/>
      <c r="V442" s="183">
        <f>ROUND(M442*U442/100,2)</f>
        <v>0</v>
      </c>
      <c r="W442" s="183">
        <f>ROUND((M442+O442+S442+V442)*0.15,2)</f>
        <v>0</v>
      </c>
      <c r="X442" s="183">
        <f>M442+O442+S442+V442+W442</f>
        <v>0</v>
      </c>
    </row>
    <row r="443" spans="1:24" ht="15.75" hidden="1">
      <c r="A443" s="11"/>
      <c r="B443" s="176" t="s">
        <v>54</v>
      </c>
      <c r="C443" s="178">
        <f>C442</f>
        <v>0</v>
      </c>
      <c r="D443" s="178">
        <f aca="true" t="shared" si="189" ref="D443:I443">D442</f>
        <v>0</v>
      </c>
      <c r="E443" s="178">
        <f t="shared" si="189"/>
        <v>0</v>
      </c>
      <c r="F443" s="178">
        <f t="shared" si="189"/>
        <v>0</v>
      </c>
      <c r="G443" s="178">
        <f t="shared" si="189"/>
        <v>0</v>
      </c>
      <c r="H443" s="178">
        <f t="shared" si="189"/>
        <v>0</v>
      </c>
      <c r="I443" s="178">
        <f t="shared" si="189"/>
        <v>0</v>
      </c>
      <c r="J443" s="178"/>
      <c r="K443" s="178">
        <f aca="true" t="shared" si="190" ref="K443:X443">K442</f>
        <v>0</v>
      </c>
      <c r="L443" s="178"/>
      <c r="M443" s="178">
        <f t="shared" si="190"/>
        <v>0</v>
      </c>
      <c r="N443" s="178"/>
      <c r="O443" s="178">
        <f t="shared" si="190"/>
        <v>0</v>
      </c>
      <c r="P443" s="178">
        <f t="shared" si="190"/>
        <v>0</v>
      </c>
      <c r="Q443" s="178"/>
      <c r="R443" s="178"/>
      <c r="S443" s="178">
        <f t="shared" si="190"/>
        <v>0</v>
      </c>
      <c r="T443" s="178"/>
      <c r="U443" s="178"/>
      <c r="V443" s="178">
        <f t="shared" si="190"/>
        <v>0</v>
      </c>
      <c r="W443" s="178">
        <f t="shared" si="190"/>
        <v>0</v>
      </c>
      <c r="X443" s="178">
        <f t="shared" si="190"/>
        <v>0</v>
      </c>
    </row>
    <row r="444" spans="1:24" ht="15" hidden="1">
      <c r="A444" s="11"/>
      <c r="B444" s="188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</row>
    <row r="445" spans="2:24" s="142" customFormat="1" ht="15.75" hidden="1">
      <c r="B445" s="181" t="s">
        <v>55</v>
      </c>
      <c r="C445" s="144">
        <f>C439</f>
        <v>0</v>
      </c>
      <c r="D445" s="144">
        <f aca="true" t="shared" si="191" ref="D445:I445">D439</f>
        <v>0</v>
      </c>
      <c r="E445" s="144">
        <f t="shared" si="191"/>
        <v>0</v>
      </c>
      <c r="F445" s="144">
        <f t="shared" si="191"/>
        <v>0</v>
      </c>
      <c r="G445" s="144">
        <f t="shared" si="191"/>
        <v>0</v>
      </c>
      <c r="H445" s="144">
        <f t="shared" si="191"/>
        <v>0</v>
      </c>
      <c r="I445" s="144">
        <f t="shared" si="191"/>
        <v>0</v>
      </c>
      <c r="J445" s="144"/>
      <c r="K445" s="144">
        <f aca="true" t="shared" si="192" ref="K445:X445">K439</f>
        <v>0</v>
      </c>
      <c r="L445" s="144"/>
      <c r="M445" s="144">
        <f t="shared" si="192"/>
        <v>0</v>
      </c>
      <c r="N445" s="144"/>
      <c r="O445" s="144">
        <f t="shared" si="192"/>
        <v>0</v>
      </c>
      <c r="P445" s="144">
        <f t="shared" si="192"/>
        <v>0</v>
      </c>
      <c r="Q445" s="144"/>
      <c r="R445" s="144"/>
      <c r="S445" s="144">
        <f t="shared" si="192"/>
        <v>0</v>
      </c>
      <c r="T445" s="144"/>
      <c r="U445" s="144"/>
      <c r="V445" s="144">
        <f t="shared" si="192"/>
        <v>0</v>
      </c>
      <c r="W445" s="144">
        <f t="shared" si="192"/>
        <v>0</v>
      </c>
      <c r="X445" s="144">
        <f t="shared" si="192"/>
        <v>0</v>
      </c>
    </row>
    <row r="446" spans="2:24" s="142" customFormat="1" ht="15.75" hidden="1">
      <c r="B446" s="181" t="s">
        <v>56</v>
      </c>
      <c r="C446" s="144">
        <f>C442</f>
        <v>0</v>
      </c>
      <c r="D446" s="144">
        <f aca="true" t="shared" si="193" ref="D446:I446">D442</f>
        <v>0</v>
      </c>
      <c r="E446" s="144">
        <f t="shared" si="193"/>
        <v>0</v>
      </c>
      <c r="F446" s="144">
        <f t="shared" si="193"/>
        <v>0</v>
      </c>
      <c r="G446" s="144">
        <f t="shared" si="193"/>
        <v>0</v>
      </c>
      <c r="H446" s="144">
        <f t="shared" si="193"/>
        <v>0</v>
      </c>
      <c r="I446" s="144">
        <f t="shared" si="193"/>
        <v>0</v>
      </c>
      <c r="J446" s="144"/>
      <c r="K446" s="144">
        <f aca="true" t="shared" si="194" ref="K446:X446">K442</f>
        <v>0</v>
      </c>
      <c r="L446" s="144"/>
      <c r="M446" s="144">
        <f t="shared" si="194"/>
        <v>0</v>
      </c>
      <c r="N446" s="144"/>
      <c r="O446" s="144">
        <f t="shared" si="194"/>
        <v>0</v>
      </c>
      <c r="P446" s="144">
        <f t="shared" si="194"/>
        <v>0</v>
      </c>
      <c r="Q446" s="144"/>
      <c r="R446" s="144"/>
      <c r="S446" s="144">
        <f t="shared" si="194"/>
        <v>0</v>
      </c>
      <c r="T446" s="144"/>
      <c r="U446" s="144"/>
      <c r="V446" s="144">
        <f t="shared" si="194"/>
        <v>0</v>
      </c>
      <c r="W446" s="144">
        <f t="shared" si="194"/>
        <v>0</v>
      </c>
      <c r="X446" s="144">
        <f t="shared" si="194"/>
        <v>0</v>
      </c>
    </row>
    <row r="447" spans="1:24" s="8" customFormat="1" ht="15.75" hidden="1">
      <c r="A447" s="58"/>
      <c r="B447" s="51" t="s">
        <v>59</v>
      </c>
      <c r="C447" s="144">
        <f>SUM(C445:C446)</f>
        <v>0</v>
      </c>
      <c r="D447" s="144">
        <f aca="true" t="shared" si="195" ref="D447:I447">SUM(D445:D446)</f>
        <v>0</v>
      </c>
      <c r="E447" s="144">
        <f t="shared" si="195"/>
        <v>0</v>
      </c>
      <c r="F447" s="144">
        <f t="shared" si="195"/>
        <v>0</v>
      </c>
      <c r="G447" s="144">
        <f t="shared" si="195"/>
        <v>0</v>
      </c>
      <c r="H447" s="144">
        <f t="shared" si="195"/>
        <v>0</v>
      </c>
      <c r="I447" s="144">
        <f t="shared" si="195"/>
        <v>0</v>
      </c>
      <c r="J447" s="144"/>
      <c r="K447" s="144">
        <f>SUM(K445:K446)</f>
        <v>0</v>
      </c>
      <c r="L447" s="144"/>
      <c r="M447" s="144">
        <f aca="true" t="shared" si="196" ref="M447:X447">SUM(M445:M446)</f>
        <v>0</v>
      </c>
      <c r="N447" s="144"/>
      <c r="O447" s="144">
        <f t="shared" si="196"/>
        <v>0</v>
      </c>
      <c r="P447" s="144">
        <f t="shared" si="196"/>
        <v>0</v>
      </c>
      <c r="Q447" s="144"/>
      <c r="R447" s="144"/>
      <c r="S447" s="144">
        <f t="shared" si="196"/>
        <v>0</v>
      </c>
      <c r="T447" s="144"/>
      <c r="U447" s="144"/>
      <c r="V447" s="144">
        <f t="shared" si="196"/>
        <v>0</v>
      </c>
      <c r="W447" s="144">
        <f t="shared" si="196"/>
        <v>0</v>
      </c>
      <c r="X447" s="144">
        <f t="shared" si="196"/>
        <v>0</v>
      </c>
    </row>
    <row r="448" spans="2:11" s="24" customFormat="1" ht="15.75" hidden="1">
      <c r="B448" s="66" t="s">
        <v>67</v>
      </c>
      <c r="C448" s="66"/>
      <c r="D448" s="66"/>
      <c r="E448" s="66"/>
      <c r="F448" s="66"/>
      <c r="G448" s="66"/>
      <c r="H448" s="66"/>
      <c r="I448" s="66"/>
      <c r="J448" s="66"/>
      <c r="K448" s="66"/>
    </row>
    <row r="449" spans="1:24" ht="12.75" hidden="1">
      <c r="A449" s="11"/>
      <c r="B449" s="15" t="s">
        <v>55</v>
      </c>
      <c r="C449" s="4"/>
      <c r="K449" s="34"/>
      <c r="L449" s="11"/>
      <c r="M449" s="11">
        <f>C449*L449</f>
        <v>0</v>
      </c>
      <c r="N449" s="11"/>
      <c r="O449" s="11">
        <f>ROUND(M449*N449/100,2)</f>
        <v>0</v>
      </c>
      <c r="P449" s="11"/>
      <c r="Q449" s="11"/>
      <c r="R449" s="11"/>
      <c r="S449" s="11">
        <f>ROUND(M449*R449,2)</f>
        <v>0</v>
      </c>
      <c r="T449" s="11"/>
      <c r="U449" s="11"/>
      <c r="V449" s="11">
        <f>ROUND(M449*U449/100,2)</f>
        <v>0</v>
      </c>
      <c r="W449" s="11">
        <f>ROUND((M449+O449+S449+V449)*0.15,2)</f>
        <v>0</v>
      </c>
      <c r="X449" s="11">
        <f>M449+O449+S449+V449+W449</f>
        <v>0</v>
      </c>
    </row>
    <row r="450" spans="1:24" ht="12.75" hidden="1">
      <c r="A450" s="11"/>
      <c r="B450" s="44" t="s">
        <v>94</v>
      </c>
      <c r="C450" s="31">
        <f>D450+G450+K450</f>
        <v>0</v>
      </c>
      <c r="D450" s="31"/>
      <c r="E450" s="31"/>
      <c r="F450" s="31"/>
      <c r="G450" s="31"/>
      <c r="H450" s="31"/>
      <c r="I450" s="31">
        <f>G450-H450-J450</f>
        <v>0</v>
      </c>
      <c r="J450" s="31"/>
      <c r="K450" s="31"/>
      <c r="L450" s="45">
        <v>8112</v>
      </c>
      <c r="M450" s="45">
        <f>C450*L450</f>
        <v>0</v>
      </c>
      <c r="N450" s="45"/>
      <c r="O450" s="45">
        <f>ROUND(M450*N450/100,2)</f>
        <v>0</v>
      </c>
      <c r="P450" s="45"/>
      <c r="Q450" s="45"/>
      <c r="R450" s="45"/>
      <c r="S450" s="45">
        <f>ROUND(M450*R450,2)</f>
        <v>0</v>
      </c>
      <c r="T450" s="45"/>
      <c r="U450" s="45">
        <v>15</v>
      </c>
      <c r="V450" s="45">
        <f>ROUND(M450*U450/100,2)</f>
        <v>0</v>
      </c>
      <c r="W450" s="45">
        <f>ROUND((M450+O450+S450+V450)*0.15,2)</f>
        <v>0</v>
      </c>
      <c r="X450" s="45">
        <f>M450+O450+S450+V450+W450</f>
        <v>0</v>
      </c>
    </row>
    <row r="451" spans="1:24" ht="12.75" hidden="1">
      <c r="A451" s="11"/>
      <c r="B451" s="55" t="s">
        <v>54</v>
      </c>
      <c r="C451" s="31">
        <f>C450</f>
        <v>0</v>
      </c>
      <c r="D451" s="31">
        <f aca="true" t="shared" si="197" ref="D451:K451">D450</f>
        <v>0</v>
      </c>
      <c r="E451" s="31">
        <f t="shared" si="197"/>
        <v>0</v>
      </c>
      <c r="F451" s="31">
        <f t="shared" si="197"/>
        <v>0</v>
      </c>
      <c r="G451" s="31">
        <f t="shared" si="197"/>
        <v>0</v>
      </c>
      <c r="H451" s="31">
        <f t="shared" si="197"/>
        <v>0</v>
      </c>
      <c r="I451" s="31">
        <f t="shared" si="197"/>
        <v>0</v>
      </c>
      <c r="J451" s="31">
        <f t="shared" si="197"/>
        <v>0</v>
      </c>
      <c r="K451" s="31">
        <f t="shared" si="197"/>
        <v>0</v>
      </c>
      <c r="L451" s="31"/>
      <c r="M451" s="31">
        <f aca="true" t="shared" si="198" ref="M451:X451">M450</f>
        <v>0</v>
      </c>
      <c r="N451" s="31">
        <f t="shared" si="198"/>
        <v>0</v>
      </c>
      <c r="O451" s="31">
        <f t="shared" si="198"/>
        <v>0</v>
      </c>
      <c r="P451" s="31">
        <f t="shared" si="198"/>
        <v>0</v>
      </c>
      <c r="Q451" s="31"/>
      <c r="R451" s="31">
        <f t="shared" si="198"/>
        <v>0</v>
      </c>
      <c r="S451" s="31">
        <f t="shared" si="198"/>
        <v>0</v>
      </c>
      <c r="T451" s="31"/>
      <c r="U451" s="31">
        <f t="shared" si="198"/>
        <v>15</v>
      </c>
      <c r="V451" s="31">
        <f t="shared" si="198"/>
        <v>0</v>
      </c>
      <c r="W451" s="31">
        <f t="shared" si="198"/>
        <v>0</v>
      </c>
      <c r="X451" s="31">
        <f t="shared" si="198"/>
        <v>0</v>
      </c>
    </row>
    <row r="452" spans="1:24" ht="12.75" hidden="1">
      <c r="A452" s="11"/>
      <c r="B452" s="30" t="s">
        <v>56</v>
      </c>
      <c r="C452" s="31"/>
      <c r="D452" s="56"/>
      <c r="E452" s="56"/>
      <c r="F452" s="56"/>
      <c r="G452" s="62"/>
      <c r="H452" s="62"/>
      <c r="I452" s="31">
        <f>G452-H452-J452</f>
        <v>0</v>
      </c>
      <c r="J452" s="62"/>
      <c r="K452" s="68"/>
      <c r="L452" s="45"/>
      <c r="M452" s="45">
        <f>C452*L452</f>
        <v>0</v>
      </c>
      <c r="N452" s="45"/>
      <c r="O452" s="45">
        <f>ROUND(M452*N452/100,2)</f>
        <v>0</v>
      </c>
      <c r="P452" s="45"/>
      <c r="Q452" s="45"/>
      <c r="R452" s="45"/>
      <c r="S452" s="45">
        <f>ROUND(M452*R452,2)</f>
        <v>0</v>
      </c>
      <c r="T452" s="45"/>
      <c r="U452" s="45"/>
      <c r="V452" s="45">
        <f>ROUND(M452*U452/100,2)</f>
        <v>0</v>
      </c>
      <c r="W452" s="45">
        <f>ROUND((M452+O452+S452+V452)*0.15,2)</f>
        <v>0</v>
      </c>
      <c r="X452" s="45">
        <f>M452+O452+S452+V452+W452</f>
        <v>0</v>
      </c>
    </row>
    <row r="453" spans="1:24" ht="12.75" hidden="1">
      <c r="A453" s="11"/>
      <c r="B453" s="44" t="s">
        <v>9</v>
      </c>
      <c r="C453" s="31">
        <f>D453+G453+K453</f>
        <v>0</v>
      </c>
      <c r="D453" s="31"/>
      <c r="E453" s="31"/>
      <c r="F453" s="31"/>
      <c r="G453" s="31"/>
      <c r="H453" s="31"/>
      <c r="I453" s="31">
        <f>G453-H453-J453</f>
        <v>0</v>
      </c>
      <c r="J453" s="31"/>
      <c r="K453" s="31"/>
      <c r="L453" s="45">
        <v>5897</v>
      </c>
      <c r="M453" s="45">
        <f>C453*L453</f>
        <v>0</v>
      </c>
      <c r="N453" s="45"/>
      <c r="O453" s="45">
        <f>ROUND(M453*N453/100,2)</f>
        <v>0</v>
      </c>
      <c r="P453" s="45"/>
      <c r="Q453" s="45"/>
      <c r="R453" s="45"/>
      <c r="S453" s="45">
        <f>ROUND(M453*R453,2)</f>
        <v>0</v>
      </c>
      <c r="T453" s="45"/>
      <c r="U453" s="45"/>
      <c r="V453" s="45">
        <f>ROUND(M453*U453/100,2)</f>
        <v>0</v>
      </c>
      <c r="W453" s="45">
        <f>ROUND((M453+O453+S453+V453)*0.15,2)</f>
        <v>0</v>
      </c>
      <c r="X453" s="45">
        <f>M453+O453+S453+V453+W453</f>
        <v>0</v>
      </c>
    </row>
    <row r="454" spans="1:24" ht="12.75" hidden="1">
      <c r="A454" s="11"/>
      <c r="B454" s="55" t="s">
        <v>54</v>
      </c>
      <c r="C454" s="31">
        <f>C453</f>
        <v>0</v>
      </c>
      <c r="D454" s="31">
        <f aca="true" t="shared" si="199" ref="D454:K454">D453</f>
        <v>0</v>
      </c>
      <c r="E454" s="31">
        <f t="shared" si="199"/>
        <v>0</v>
      </c>
      <c r="F454" s="31">
        <f t="shared" si="199"/>
        <v>0</v>
      </c>
      <c r="G454" s="31">
        <f t="shared" si="199"/>
        <v>0</v>
      </c>
      <c r="H454" s="31">
        <f t="shared" si="199"/>
        <v>0</v>
      </c>
      <c r="I454" s="31">
        <f t="shared" si="199"/>
        <v>0</v>
      </c>
      <c r="J454" s="31">
        <f t="shared" si="199"/>
        <v>0</v>
      </c>
      <c r="K454" s="31">
        <f t="shared" si="199"/>
        <v>0</v>
      </c>
      <c r="L454" s="31"/>
      <c r="M454" s="31">
        <f aca="true" t="shared" si="200" ref="M454:X454">M453</f>
        <v>0</v>
      </c>
      <c r="N454" s="31">
        <f t="shared" si="200"/>
        <v>0</v>
      </c>
      <c r="O454" s="31">
        <f t="shared" si="200"/>
        <v>0</v>
      </c>
      <c r="P454" s="31">
        <f t="shared" si="200"/>
        <v>0</v>
      </c>
      <c r="Q454" s="31"/>
      <c r="R454" s="31">
        <f t="shared" si="200"/>
        <v>0</v>
      </c>
      <c r="S454" s="31">
        <f t="shared" si="200"/>
        <v>0</v>
      </c>
      <c r="T454" s="31"/>
      <c r="U454" s="31">
        <f t="shared" si="200"/>
        <v>0</v>
      </c>
      <c r="V454" s="31">
        <f t="shared" si="200"/>
        <v>0</v>
      </c>
      <c r="W454" s="31">
        <f t="shared" si="200"/>
        <v>0</v>
      </c>
      <c r="X454" s="31">
        <f t="shared" si="200"/>
        <v>0</v>
      </c>
    </row>
    <row r="455" spans="1:24" ht="12.75" hidden="1">
      <c r="A455" s="11"/>
      <c r="B455" s="20"/>
      <c r="C455" s="21"/>
      <c r="D455" s="21"/>
      <c r="E455" s="21"/>
      <c r="F455" s="21"/>
      <c r="G455" s="21"/>
      <c r="H455" s="21"/>
      <c r="I455" s="21"/>
      <c r="J455" s="21"/>
      <c r="K455" s="21"/>
      <c r="L455" s="11"/>
      <c r="M455" s="11">
        <f>C455*L455</f>
        <v>0</v>
      </c>
      <c r="N455" s="11"/>
      <c r="O455" s="11">
        <f>ROUND(M455*N455/100,2)</f>
        <v>0</v>
      </c>
      <c r="P455" s="11"/>
      <c r="Q455" s="11"/>
      <c r="R455" s="11"/>
      <c r="S455" s="11">
        <f>ROUND(M455*R455,2)</f>
        <v>0</v>
      </c>
      <c r="T455" s="11"/>
      <c r="U455" s="11"/>
      <c r="V455" s="11">
        <f>ROUND(M455*U455/100,2)</f>
        <v>0</v>
      </c>
      <c r="W455" s="11">
        <f>ROUND((M455+O455+S455+V455)*0.15,2)</f>
        <v>0</v>
      </c>
      <c r="X455" s="11">
        <f>M455+O455+S455+V455+W455</f>
        <v>0</v>
      </c>
    </row>
    <row r="456" spans="1:24" s="8" customFormat="1" ht="12.75" hidden="1">
      <c r="A456" s="58"/>
      <c r="B456" s="15" t="s">
        <v>55</v>
      </c>
      <c r="C456" s="33">
        <f>C450</f>
        <v>0</v>
      </c>
      <c r="D456" s="33">
        <f aca="true" t="shared" si="201" ref="D456:K456">D450</f>
        <v>0</v>
      </c>
      <c r="E456" s="33">
        <f t="shared" si="201"/>
        <v>0</v>
      </c>
      <c r="F456" s="33">
        <f t="shared" si="201"/>
        <v>0</v>
      </c>
      <c r="G456" s="33">
        <f t="shared" si="201"/>
        <v>0</v>
      </c>
      <c r="H456" s="33">
        <f t="shared" si="201"/>
        <v>0</v>
      </c>
      <c r="I456" s="33">
        <f t="shared" si="201"/>
        <v>0</v>
      </c>
      <c r="J456" s="33">
        <f t="shared" si="201"/>
        <v>0</v>
      </c>
      <c r="K456" s="33">
        <f t="shared" si="201"/>
        <v>0</v>
      </c>
      <c r="L456" s="33"/>
      <c r="M456" s="33">
        <f aca="true" t="shared" si="202" ref="M456:X456">M450</f>
        <v>0</v>
      </c>
      <c r="N456" s="33">
        <f t="shared" si="202"/>
        <v>0</v>
      </c>
      <c r="O456" s="33">
        <f t="shared" si="202"/>
        <v>0</v>
      </c>
      <c r="P456" s="33">
        <f t="shared" si="202"/>
        <v>0</v>
      </c>
      <c r="Q456" s="33"/>
      <c r="R456" s="33">
        <f t="shared" si="202"/>
        <v>0</v>
      </c>
      <c r="S456" s="33">
        <f t="shared" si="202"/>
        <v>0</v>
      </c>
      <c r="T456" s="33"/>
      <c r="U456" s="33">
        <f t="shared" si="202"/>
        <v>15</v>
      </c>
      <c r="V456" s="33">
        <f t="shared" si="202"/>
        <v>0</v>
      </c>
      <c r="W456" s="33">
        <f t="shared" si="202"/>
        <v>0</v>
      </c>
      <c r="X456" s="33">
        <f t="shared" si="202"/>
        <v>0</v>
      </c>
    </row>
    <row r="457" spans="1:24" s="8" customFormat="1" ht="12.75" hidden="1">
      <c r="A457" s="58"/>
      <c r="B457" s="15" t="s">
        <v>56</v>
      </c>
      <c r="C457" s="33">
        <f>C453</f>
        <v>0</v>
      </c>
      <c r="D457" s="33">
        <f aca="true" t="shared" si="203" ref="D457:K457">D453</f>
        <v>0</v>
      </c>
      <c r="E457" s="33">
        <f t="shared" si="203"/>
        <v>0</v>
      </c>
      <c r="F457" s="33">
        <f t="shared" si="203"/>
        <v>0</v>
      </c>
      <c r="G457" s="33">
        <f t="shared" si="203"/>
        <v>0</v>
      </c>
      <c r="H457" s="33">
        <f t="shared" si="203"/>
        <v>0</v>
      </c>
      <c r="I457" s="33">
        <f t="shared" si="203"/>
        <v>0</v>
      </c>
      <c r="J457" s="33">
        <f t="shared" si="203"/>
        <v>0</v>
      </c>
      <c r="K457" s="33">
        <f t="shared" si="203"/>
        <v>0</v>
      </c>
      <c r="L457" s="33"/>
      <c r="M457" s="33">
        <f aca="true" t="shared" si="204" ref="M457:X457">M453</f>
        <v>0</v>
      </c>
      <c r="N457" s="33">
        <f t="shared" si="204"/>
        <v>0</v>
      </c>
      <c r="O457" s="33">
        <f t="shared" si="204"/>
        <v>0</v>
      </c>
      <c r="P457" s="33">
        <f t="shared" si="204"/>
        <v>0</v>
      </c>
      <c r="Q457" s="33"/>
      <c r="R457" s="33">
        <f t="shared" si="204"/>
        <v>0</v>
      </c>
      <c r="S457" s="33">
        <f t="shared" si="204"/>
        <v>0</v>
      </c>
      <c r="T457" s="33"/>
      <c r="U457" s="33">
        <f t="shared" si="204"/>
        <v>0</v>
      </c>
      <c r="V457" s="33">
        <f t="shared" si="204"/>
        <v>0</v>
      </c>
      <c r="W457" s="33">
        <f t="shared" si="204"/>
        <v>0</v>
      </c>
      <c r="X457" s="33">
        <f t="shared" si="204"/>
        <v>0</v>
      </c>
    </row>
    <row r="458" spans="1:24" s="8" customFormat="1" ht="12.75" hidden="1">
      <c r="A458" s="58"/>
      <c r="B458" s="50" t="s">
        <v>59</v>
      </c>
      <c r="C458" s="57">
        <f>SUM(C456:C457)</f>
        <v>0</v>
      </c>
      <c r="D458" s="57">
        <f aca="true" t="shared" si="205" ref="D458:K458">SUM(D456:D457)</f>
        <v>0</v>
      </c>
      <c r="E458" s="57">
        <f t="shared" si="205"/>
        <v>0</v>
      </c>
      <c r="F458" s="57">
        <f t="shared" si="205"/>
        <v>0</v>
      </c>
      <c r="G458" s="57">
        <f t="shared" si="205"/>
        <v>0</v>
      </c>
      <c r="H458" s="57">
        <f t="shared" si="205"/>
        <v>0</v>
      </c>
      <c r="I458" s="57">
        <f t="shared" si="205"/>
        <v>0</v>
      </c>
      <c r="J458" s="57">
        <f t="shared" si="205"/>
        <v>0</v>
      </c>
      <c r="K458" s="57">
        <f t="shared" si="205"/>
        <v>0</v>
      </c>
      <c r="L458" s="57"/>
      <c r="M458" s="57">
        <f aca="true" t="shared" si="206" ref="M458:X458">SUM(M456:M457)</f>
        <v>0</v>
      </c>
      <c r="N458" s="57">
        <f t="shared" si="206"/>
        <v>0</v>
      </c>
      <c r="O458" s="57">
        <f t="shared" si="206"/>
        <v>0</v>
      </c>
      <c r="P458" s="57">
        <f t="shared" si="206"/>
        <v>0</v>
      </c>
      <c r="Q458" s="57"/>
      <c r="R458" s="57">
        <f t="shared" si="206"/>
        <v>0</v>
      </c>
      <c r="S458" s="57">
        <f t="shared" si="206"/>
        <v>0</v>
      </c>
      <c r="T458" s="57"/>
      <c r="U458" s="57">
        <f t="shared" si="206"/>
        <v>15</v>
      </c>
      <c r="V458" s="57">
        <f t="shared" si="206"/>
        <v>0</v>
      </c>
      <c r="W458" s="57">
        <f t="shared" si="206"/>
        <v>0</v>
      </c>
      <c r="X458" s="57">
        <f t="shared" si="206"/>
        <v>0</v>
      </c>
    </row>
    <row r="459" spans="1:24" s="8" customFormat="1" ht="12.75" hidden="1">
      <c r="A459" s="58"/>
      <c r="B459" s="50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</row>
    <row r="460" spans="2:24" s="24" customFormat="1" ht="18">
      <c r="B460" s="295" t="s">
        <v>160</v>
      </c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</row>
    <row r="461" spans="2:11" s="24" customFormat="1" ht="15.75">
      <c r="B461" s="51"/>
      <c r="C461" s="51"/>
      <c r="D461" s="51"/>
      <c r="E461" s="51"/>
      <c r="F461" s="51"/>
      <c r="G461" s="51"/>
      <c r="H461" s="51"/>
      <c r="I461" s="51"/>
      <c r="J461" s="51"/>
      <c r="K461" s="51"/>
    </row>
    <row r="462" spans="1:24" s="90" customFormat="1" ht="12.75" customHeight="1">
      <c r="A462" s="283" t="s">
        <v>52</v>
      </c>
      <c r="B462" s="284" t="s">
        <v>0</v>
      </c>
      <c r="C462" s="284" t="s">
        <v>51</v>
      </c>
      <c r="D462" s="284"/>
      <c r="E462" s="284"/>
      <c r="F462" s="284"/>
      <c r="G462" s="284"/>
      <c r="H462" s="284"/>
      <c r="I462" s="284"/>
      <c r="J462" s="284"/>
      <c r="K462" s="284"/>
      <c r="L462" s="284" t="s">
        <v>105</v>
      </c>
      <c r="M462" s="284" t="s">
        <v>71</v>
      </c>
      <c r="N462" s="285" t="s">
        <v>72</v>
      </c>
      <c r="O462" s="286"/>
      <c r="P462" s="286"/>
      <c r="Q462" s="287"/>
      <c r="R462" s="284" t="s">
        <v>74</v>
      </c>
      <c r="S462" s="284"/>
      <c r="T462" s="284"/>
      <c r="U462" s="284"/>
      <c r="V462" s="284"/>
      <c r="W462" s="288" t="s">
        <v>75</v>
      </c>
      <c r="X462" s="284" t="s">
        <v>76</v>
      </c>
    </row>
    <row r="463" spans="1:24" s="90" customFormat="1" ht="81" customHeight="1">
      <c r="A463" s="283"/>
      <c r="B463" s="284"/>
      <c r="C463" s="157" t="s">
        <v>48</v>
      </c>
      <c r="D463" s="290" t="s">
        <v>49</v>
      </c>
      <c r="E463" s="290"/>
      <c r="F463" s="290"/>
      <c r="G463" s="291" t="s">
        <v>39</v>
      </c>
      <c r="H463" s="291"/>
      <c r="I463" s="291"/>
      <c r="J463" s="291"/>
      <c r="K463" s="157" t="s">
        <v>50</v>
      </c>
      <c r="L463" s="284"/>
      <c r="M463" s="284"/>
      <c r="N463" s="284" t="s">
        <v>157</v>
      </c>
      <c r="O463" s="284"/>
      <c r="P463" s="130" t="s">
        <v>73</v>
      </c>
      <c r="Q463" s="129" t="s">
        <v>195</v>
      </c>
      <c r="R463" s="284" t="s">
        <v>158</v>
      </c>
      <c r="S463" s="284"/>
      <c r="T463" s="130" t="s">
        <v>77</v>
      </c>
      <c r="U463" s="284" t="s">
        <v>159</v>
      </c>
      <c r="V463" s="284"/>
      <c r="W463" s="289"/>
      <c r="X463" s="284"/>
    </row>
    <row r="464" spans="1:24" s="132" customFormat="1" ht="15">
      <c r="A464" s="133"/>
      <c r="B464" s="163"/>
      <c r="C464" s="164"/>
      <c r="D464" s="164" t="s">
        <v>48</v>
      </c>
      <c r="E464" s="164" t="s">
        <v>196</v>
      </c>
      <c r="F464" s="164" t="s">
        <v>197</v>
      </c>
      <c r="G464" s="164" t="s">
        <v>48</v>
      </c>
      <c r="H464" s="164" t="s">
        <v>196</v>
      </c>
      <c r="I464" s="164" t="s">
        <v>197</v>
      </c>
      <c r="J464" s="165" t="s">
        <v>69</v>
      </c>
      <c r="K464" s="164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</row>
    <row r="465" spans="1:24" ht="15.75">
      <c r="A465" s="11"/>
      <c r="B465" s="189" t="s">
        <v>55</v>
      </c>
      <c r="C465" s="63"/>
      <c r="D465" s="63"/>
      <c r="E465" s="63"/>
      <c r="F465" s="63"/>
      <c r="G465" s="64"/>
      <c r="H465" s="64"/>
      <c r="I465" s="64"/>
      <c r="J465" s="64"/>
      <c r="K465" s="65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ht="15">
      <c r="A466" s="11"/>
      <c r="B466" s="182" t="s">
        <v>17</v>
      </c>
      <c r="C466" s="178">
        <f>D466+G466+K466</f>
        <v>1</v>
      </c>
      <c r="D466" s="178"/>
      <c r="E466" s="178"/>
      <c r="F466" s="178"/>
      <c r="G466" s="178">
        <f>I466</f>
        <v>1</v>
      </c>
      <c r="H466" s="178"/>
      <c r="I466" s="178">
        <v>1</v>
      </c>
      <c r="J466" s="178"/>
      <c r="K466" s="178"/>
      <c r="L466" s="183">
        <f>L439</f>
        <v>25081</v>
      </c>
      <c r="M466" s="183">
        <f>C466*L466</f>
        <v>25081</v>
      </c>
      <c r="N466" s="183">
        <v>15</v>
      </c>
      <c r="O466" s="183">
        <f>ROUND(M466*N466/100,2)</f>
        <v>3762.15</v>
      </c>
      <c r="P466" s="183"/>
      <c r="Q466" s="183"/>
      <c r="R466" s="183"/>
      <c r="S466" s="183">
        <f>ROUND(M466*R466,2)</f>
        <v>0</v>
      </c>
      <c r="T466" s="183"/>
      <c r="U466" s="183">
        <v>15</v>
      </c>
      <c r="V466" s="183">
        <f>ROUND(M466*U466/100,2)</f>
        <v>3762.15</v>
      </c>
      <c r="W466" s="186">
        <f>ROUND((M466+O466+S466+V466)*0.15,2)</f>
        <v>4890.8</v>
      </c>
      <c r="X466" s="186">
        <f>M466+O466+S466+V466+W466</f>
        <v>37496.100000000006</v>
      </c>
    </row>
    <row r="467" spans="1:24" ht="15.75">
      <c r="A467" s="11"/>
      <c r="B467" s="176" t="s">
        <v>54</v>
      </c>
      <c r="C467" s="32">
        <f aca="true" t="shared" si="207" ref="C467:H467">SUM(C466:C466)</f>
        <v>1</v>
      </c>
      <c r="D467" s="178">
        <f t="shared" si="207"/>
        <v>0</v>
      </c>
      <c r="E467" s="178">
        <f t="shared" si="207"/>
        <v>0</v>
      </c>
      <c r="F467" s="178">
        <f t="shared" si="207"/>
        <v>0</v>
      </c>
      <c r="G467" s="178">
        <f t="shared" si="207"/>
        <v>1</v>
      </c>
      <c r="H467" s="178">
        <f t="shared" si="207"/>
        <v>0</v>
      </c>
      <c r="I467" s="178">
        <f>I466</f>
        <v>1</v>
      </c>
      <c r="J467" s="178">
        <f aca="true" t="shared" si="208" ref="J467:X467">J466</f>
        <v>0</v>
      </c>
      <c r="K467" s="178">
        <f t="shared" si="208"/>
        <v>0</v>
      </c>
      <c r="L467" s="178"/>
      <c r="M467" s="178">
        <f t="shared" si="208"/>
        <v>25081</v>
      </c>
      <c r="N467" s="178"/>
      <c r="O467" s="178">
        <f t="shared" si="208"/>
        <v>3762.15</v>
      </c>
      <c r="P467" s="178">
        <f t="shared" si="208"/>
        <v>0</v>
      </c>
      <c r="Q467" s="178"/>
      <c r="R467" s="178"/>
      <c r="S467" s="178">
        <f t="shared" si="208"/>
        <v>0</v>
      </c>
      <c r="T467" s="178"/>
      <c r="U467" s="178"/>
      <c r="V467" s="178">
        <f t="shared" si="208"/>
        <v>3762.15</v>
      </c>
      <c r="W467" s="178">
        <f t="shared" si="208"/>
        <v>4890.8</v>
      </c>
      <c r="X467" s="32">
        <f t="shared" si="208"/>
        <v>37496.100000000006</v>
      </c>
    </row>
    <row r="468" spans="1:24" ht="15.75">
      <c r="A468" s="11"/>
      <c r="B468" s="190" t="s">
        <v>56</v>
      </c>
      <c r="C468" s="178"/>
      <c r="D468" s="32"/>
      <c r="E468" s="32"/>
      <c r="F468" s="32"/>
      <c r="G468" s="185"/>
      <c r="H468" s="185"/>
      <c r="I468" s="178"/>
      <c r="J468" s="185"/>
      <c r="K468" s="186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</row>
    <row r="469" spans="1:24" ht="14.25" customHeight="1">
      <c r="A469" s="11"/>
      <c r="B469" s="187" t="s">
        <v>18</v>
      </c>
      <c r="C469" s="178">
        <f>D469+G469+K469</f>
        <v>2</v>
      </c>
      <c r="D469" s="178"/>
      <c r="E469" s="178"/>
      <c r="F469" s="178"/>
      <c r="G469" s="178">
        <v>2</v>
      </c>
      <c r="H469" s="178"/>
      <c r="I469" s="178">
        <f>G469-H469-J469</f>
        <v>2</v>
      </c>
      <c r="J469" s="178"/>
      <c r="K469" s="178"/>
      <c r="L469" s="183">
        <f>L$290</f>
        <v>17963</v>
      </c>
      <c r="M469" s="183">
        <f>C469*L469</f>
        <v>35926</v>
      </c>
      <c r="N469" s="183">
        <v>15</v>
      </c>
      <c r="O469" s="186">
        <f>ROUND(M469*N469/100,2)</f>
        <v>5388.9</v>
      </c>
      <c r="P469" s="183"/>
      <c r="Q469" s="183"/>
      <c r="R469" s="183"/>
      <c r="S469" s="183">
        <f>ROUND(M469*R469,2)</f>
        <v>0</v>
      </c>
      <c r="T469" s="183"/>
      <c r="U469" s="183">
        <v>15</v>
      </c>
      <c r="V469" s="186">
        <f>ROUND(M469*U469/100,2)</f>
        <v>5388.9</v>
      </c>
      <c r="W469" s="183">
        <f>ROUND((M469+O469+S469+V469)*0.15,2)</f>
        <v>7005.57</v>
      </c>
      <c r="X469" s="183">
        <f>M469+O469+S469+V469+W469</f>
        <v>53709.37</v>
      </c>
    </row>
    <row r="470" spans="1:24" ht="14.25" customHeight="1">
      <c r="A470" s="11"/>
      <c r="B470" s="176" t="s">
        <v>54</v>
      </c>
      <c r="C470" s="32">
        <f>SUM(C469:C469)</f>
        <v>2</v>
      </c>
      <c r="D470" s="178">
        <f aca="true" t="shared" si="209" ref="D470:K470">SUM(D469:D469)</f>
        <v>0</v>
      </c>
      <c r="E470" s="178">
        <f t="shared" si="209"/>
        <v>0</v>
      </c>
      <c r="F470" s="178">
        <f t="shared" si="209"/>
        <v>0</v>
      </c>
      <c r="G470" s="178">
        <f t="shared" si="209"/>
        <v>2</v>
      </c>
      <c r="H470" s="178">
        <f t="shared" si="209"/>
        <v>0</v>
      </c>
      <c r="I470" s="178">
        <f t="shared" si="209"/>
        <v>2</v>
      </c>
      <c r="J470" s="178">
        <f t="shared" si="209"/>
        <v>0</v>
      </c>
      <c r="K470" s="178">
        <f t="shared" si="209"/>
        <v>0</v>
      </c>
      <c r="L470" s="178"/>
      <c r="M470" s="178">
        <f>SUM(M469:M469)</f>
        <v>35926</v>
      </c>
      <c r="N470" s="178"/>
      <c r="O470" s="178">
        <f>SUM(O469:O469)</f>
        <v>5388.9</v>
      </c>
      <c r="P470" s="178">
        <f>SUM(P469:P469)</f>
        <v>0</v>
      </c>
      <c r="Q470" s="178"/>
      <c r="R470" s="178"/>
      <c r="S470" s="178">
        <f>SUM(S469:S469)</f>
        <v>0</v>
      </c>
      <c r="T470" s="178"/>
      <c r="U470" s="178"/>
      <c r="V470" s="178">
        <f>SUM(V469:V469)</f>
        <v>5388.9</v>
      </c>
      <c r="W470" s="178">
        <f>SUM(W469:W469)</f>
        <v>7005.57</v>
      </c>
      <c r="X470" s="32">
        <f>SUM(X469:X469)</f>
        <v>53709.37</v>
      </c>
    </row>
    <row r="471" spans="1:24" ht="14.25" customHeight="1" hidden="1">
      <c r="A471" s="11"/>
      <c r="B471" s="190" t="s">
        <v>57</v>
      </c>
      <c r="C471" s="178"/>
      <c r="D471" s="32"/>
      <c r="E471" s="32"/>
      <c r="F471" s="32"/>
      <c r="G471" s="185"/>
      <c r="H471" s="185"/>
      <c r="I471" s="178">
        <f>G471-H471-J471</f>
        <v>0</v>
      </c>
      <c r="J471" s="185"/>
      <c r="K471" s="186"/>
      <c r="L471" s="183"/>
      <c r="M471" s="183">
        <f>C471*L471</f>
        <v>0</v>
      </c>
      <c r="N471" s="183"/>
      <c r="O471" s="183">
        <f>ROUND(M471*N471/100,2)</f>
        <v>0</v>
      </c>
      <c r="P471" s="183"/>
      <c r="Q471" s="183"/>
      <c r="R471" s="183"/>
      <c r="S471" s="183">
        <f>ROUND(M471*R471,2)</f>
        <v>0</v>
      </c>
      <c r="T471" s="183"/>
      <c r="U471" s="183"/>
      <c r="V471" s="183">
        <f>ROUND(M471*U471/100,2)</f>
        <v>0</v>
      </c>
      <c r="W471" s="183">
        <f>ROUND((M471+O471+S471+V471)*0.15,2)</f>
        <v>0</v>
      </c>
      <c r="X471" s="183">
        <f>M471+O471+S471+V471+W471</f>
        <v>0</v>
      </c>
    </row>
    <row r="472" spans="1:24" ht="15" hidden="1">
      <c r="A472" s="11"/>
      <c r="B472" s="182" t="s">
        <v>7</v>
      </c>
      <c r="C472" s="178">
        <f>D472+G472+K472</f>
        <v>0</v>
      </c>
      <c r="D472" s="178"/>
      <c r="E472" s="178"/>
      <c r="F472" s="178"/>
      <c r="G472" s="178">
        <f>H472+I472+J472</f>
        <v>0</v>
      </c>
      <c r="H472" s="178"/>
      <c r="I472" s="178">
        <v>0</v>
      </c>
      <c r="J472" s="178"/>
      <c r="K472" s="178"/>
      <c r="L472" s="183">
        <f>L352</f>
        <v>12266</v>
      </c>
      <c r="M472" s="183">
        <f>C472*L472</f>
        <v>0</v>
      </c>
      <c r="N472" s="183"/>
      <c r="O472" s="183">
        <f>ROUND(M472*N472/100,2)</f>
        <v>0</v>
      </c>
      <c r="P472" s="183"/>
      <c r="Q472" s="183"/>
      <c r="R472" s="183"/>
      <c r="S472" s="183">
        <f>ROUND(M472*R472,2)</f>
        <v>0</v>
      </c>
      <c r="T472" s="183"/>
      <c r="U472" s="183"/>
      <c r="V472" s="183">
        <f>ROUND(M472*U472/100,2)</f>
        <v>0</v>
      </c>
      <c r="W472" s="183">
        <f>ROUND((M472+O472+S472+V472)*0.15,2)</f>
        <v>0</v>
      </c>
      <c r="X472" s="183">
        <f>M472+O472+S472+V472+W472</f>
        <v>0</v>
      </c>
    </row>
    <row r="473" spans="1:24" ht="15.75" hidden="1">
      <c r="A473" s="11"/>
      <c r="B473" s="176" t="s">
        <v>54</v>
      </c>
      <c r="C473" s="178">
        <f>C472</f>
        <v>0</v>
      </c>
      <c r="D473" s="178">
        <f aca="true" t="shared" si="210" ref="D473:K473">D472</f>
        <v>0</v>
      </c>
      <c r="E473" s="178">
        <f t="shared" si="210"/>
        <v>0</v>
      </c>
      <c r="F473" s="178">
        <f t="shared" si="210"/>
        <v>0</v>
      </c>
      <c r="G473" s="178">
        <f t="shared" si="210"/>
        <v>0</v>
      </c>
      <c r="H473" s="178">
        <f t="shared" si="210"/>
        <v>0</v>
      </c>
      <c r="I473" s="178">
        <f t="shared" si="210"/>
        <v>0</v>
      </c>
      <c r="J473" s="178">
        <f t="shared" si="210"/>
        <v>0</v>
      </c>
      <c r="K473" s="178">
        <f t="shared" si="210"/>
        <v>0</v>
      </c>
      <c r="L473" s="178"/>
      <c r="M473" s="178">
        <f aca="true" t="shared" si="211" ref="M473:X473">M472</f>
        <v>0</v>
      </c>
      <c r="N473" s="178"/>
      <c r="O473" s="178">
        <f t="shared" si="211"/>
        <v>0</v>
      </c>
      <c r="P473" s="178">
        <f t="shared" si="211"/>
        <v>0</v>
      </c>
      <c r="Q473" s="178"/>
      <c r="R473" s="178"/>
      <c r="S473" s="178">
        <f t="shared" si="211"/>
        <v>0</v>
      </c>
      <c r="T473" s="178"/>
      <c r="U473" s="178"/>
      <c r="V473" s="178">
        <f t="shared" si="211"/>
        <v>0</v>
      </c>
      <c r="W473" s="178">
        <f t="shared" si="211"/>
        <v>0</v>
      </c>
      <c r="X473" s="178">
        <f t="shared" si="211"/>
        <v>0</v>
      </c>
    </row>
    <row r="474" spans="1:24" ht="15">
      <c r="A474" s="11"/>
      <c r="B474" s="188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</row>
    <row r="475" spans="2:24" s="142" customFormat="1" ht="15.75">
      <c r="B475" s="181" t="s">
        <v>55</v>
      </c>
      <c r="C475" s="144">
        <f>C467</f>
        <v>1</v>
      </c>
      <c r="D475" s="144">
        <f aca="true" t="shared" si="212" ref="D475:X475">D467</f>
        <v>0</v>
      </c>
      <c r="E475" s="144">
        <f t="shared" si="212"/>
        <v>0</v>
      </c>
      <c r="F475" s="144">
        <f t="shared" si="212"/>
        <v>0</v>
      </c>
      <c r="G475" s="144">
        <f t="shared" si="212"/>
        <v>1</v>
      </c>
      <c r="H475" s="144">
        <f t="shared" si="212"/>
        <v>0</v>
      </c>
      <c r="I475" s="144">
        <f t="shared" si="212"/>
        <v>1</v>
      </c>
      <c r="J475" s="144">
        <f t="shared" si="212"/>
        <v>0</v>
      </c>
      <c r="K475" s="144">
        <f t="shared" si="212"/>
        <v>0</v>
      </c>
      <c r="L475" s="144"/>
      <c r="M475" s="144">
        <f t="shared" si="212"/>
        <v>25081</v>
      </c>
      <c r="N475" s="144"/>
      <c r="O475" s="144">
        <f t="shared" si="212"/>
        <v>3762.15</v>
      </c>
      <c r="P475" s="144">
        <f t="shared" si="212"/>
        <v>0</v>
      </c>
      <c r="Q475" s="144"/>
      <c r="R475" s="144"/>
      <c r="S475" s="144">
        <f t="shared" si="212"/>
        <v>0</v>
      </c>
      <c r="T475" s="144"/>
      <c r="U475" s="144"/>
      <c r="V475" s="144">
        <f t="shared" si="212"/>
        <v>3762.15</v>
      </c>
      <c r="W475" s="144">
        <f t="shared" si="212"/>
        <v>4890.8</v>
      </c>
      <c r="X475" s="144">
        <f t="shared" si="212"/>
        <v>37496.100000000006</v>
      </c>
    </row>
    <row r="476" spans="2:24" s="142" customFormat="1" ht="15.75">
      <c r="B476" s="181" t="s">
        <v>56</v>
      </c>
      <c r="C476" s="144">
        <f>C470</f>
        <v>2</v>
      </c>
      <c r="D476" s="144">
        <f aca="true" t="shared" si="213" ref="D476:X476">D470</f>
        <v>0</v>
      </c>
      <c r="E476" s="144">
        <f t="shared" si="213"/>
        <v>0</v>
      </c>
      <c r="F476" s="144">
        <f t="shared" si="213"/>
        <v>0</v>
      </c>
      <c r="G476" s="144">
        <f t="shared" si="213"/>
        <v>2</v>
      </c>
      <c r="H476" s="144">
        <f t="shared" si="213"/>
        <v>0</v>
      </c>
      <c r="I476" s="144">
        <f t="shared" si="213"/>
        <v>2</v>
      </c>
      <c r="J476" s="144">
        <f t="shared" si="213"/>
        <v>0</v>
      </c>
      <c r="K476" s="144">
        <f t="shared" si="213"/>
        <v>0</v>
      </c>
      <c r="L476" s="144"/>
      <c r="M476" s="144">
        <f t="shared" si="213"/>
        <v>35926</v>
      </c>
      <c r="N476" s="144"/>
      <c r="O476" s="144">
        <f t="shared" si="213"/>
        <v>5388.9</v>
      </c>
      <c r="P476" s="144">
        <f t="shared" si="213"/>
        <v>0</v>
      </c>
      <c r="Q476" s="144"/>
      <c r="R476" s="144"/>
      <c r="S476" s="144">
        <f t="shared" si="213"/>
        <v>0</v>
      </c>
      <c r="T476" s="144"/>
      <c r="U476" s="144"/>
      <c r="V476" s="144">
        <f t="shared" si="213"/>
        <v>5388.9</v>
      </c>
      <c r="W476" s="144">
        <f t="shared" si="213"/>
        <v>7005.57</v>
      </c>
      <c r="X476" s="144">
        <f t="shared" si="213"/>
        <v>53709.37</v>
      </c>
    </row>
    <row r="477" spans="2:24" s="142" customFormat="1" ht="15.75" hidden="1">
      <c r="B477" s="181" t="s">
        <v>57</v>
      </c>
      <c r="C477" s="144">
        <f>C472</f>
        <v>0</v>
      </c>
      <c r="D477" s="144">
        <f aca="true" t="shared" si="214" ref="D477:K477">D472</f>
        <v>0</v>
      </c>
      <c r="E477" s="144">
        <f t="shared" si="214"/>
        <v>0</v>
      </c>
      <c r="F477" s="144">
        <f t="shared" si="214"/>
        <v>0</v>
      </c>
      <c r="G477" s="144">
        <f t="shared" si="214"/>
        <v>0</v>
      </c>
      <c r="H477" s="144">
        <f t="shared" si="214"/>
        <v>0</v>
      </c>
      <c r="I477" s="144">
        <f t="shared" si="214"/>
        <v>0</v>
      </c>
      <c r="J477" s="144">
        <f t="shared" si="214"/>
        <v>0</v>
      </c>
      <c r="K477" s="144">
        <f t="shared" si="214"/>
        <v>0</v>
      </c>
      <c r="L477" s="144"/>
      <c r="M477" s="144">
        <f aca="true" t="shared" si="215" ref="M477:X477">M472</f>
        <v>0</v>
      </c>
      <c r="N477" s="144"/>
      <c r="O477" s="144">
        <f t="shared" si="215"/>
        <v>0</v>
      </c>
      <c r="P477" s="144">
        <f t="shared" si="215"/>
        <v>0</v>
      </c>
      <c r="Q477" s="144"/>
      <c r="R477" s="144"/>
      <c r="S477" s="144">
        <f t="shared" si="215"/>
        <v>0</v>
      </c>
      <c r="T477" s="144"/>
      <c r="U477" s="144"/>
      <c r="V477" s="144">
        <f t="shared" si="215"/>
        <v>0</v>
      </c>
      <c r="W477" s="144">
        <f t="shared" si="215"/>
        <v>0</v>
      </c>
      <c r="X477" s="144">
        <f t="shared" si="215"/>
        <v>0</v>
      </c>
    </row>
    <row r="478" spans="1:24" s="8" customFormat="1" ht="15.75">
      <c r="A478" s="58"/>
      <c r="B478" s="51" t="s">
        <v>59</v>
      </c>
      <c r="C478" s="144">
        <f>SUM(C475:C477)</f>
        <v>3</v>
      </c>
      <c r="D478" s="144">
        <f aca="true" t="shared" si="216" ref="D478:K478">SUM(D475:D477)</f>
        <v>0</v>
      </c>
      <c r="E478" s="144">
        <f t="shared" si="216"/>
        <v>0</v>
      </c>
      <c r="F478" s="144">
        <f t="shared" si="216"/>
        <v>0</v>
      </c>
      <c r="G478" s="144">
        <f t="shared" si="216"/>
        <v>3</v>
      </c>
      <c r="H478" s="144">
        <f t="shared" si="216"/>
        <v>0</v>
      </c>
      <c r="I478" s="144">
        <f t="shared" si="216"/>
        <v>3</v>
      </c>
      <c r="J478" s="144">
        <f t="shared" si="216"/>
        <v>0</v>
      </c>
      <c r="K478" s="144">
        <f t="shared" si="216"/>
        <v>0</v>
      </c>
      <c r="L478" s="144"/>
      <c r="M478" s="144">
        <f aca="true" t="shared" si="217" ref="M478:X478">SUM(M475:M477)</f>
        <v>61007</v>
      </c>
      <c r="N478" s="144"/>
      <c r="O478" s="144">
        <f t="shared" si="217"/>
        <v>9151.05</v>
      </c>
      <c r="P478" s="144">
        <f t="shared" si="217"/>
        <v>0</v>
      </c>
      <c r="Q478" s="144"/>
      <c r="R478" s="144"/>
      <c r="S478" s="144">
        <f t="shared" si="217"/>
        <v>0</v>
      </c>
      <c r="T478" s="144"/>
      <c r="U478" s="144"/>
      <c r="V478" s="144">
        <f t="shared" si="217"/>
        <v>9151.05</v>
      </c>
      <c r="W478" s="144">
        <f t="shared" si="217"/>
        <v>11896.369999999999</v>
      </c>
      <c r="X478" s="144">
        <f t="shared" si="217"/>
        <v>91205.47</v>
      </c>
    </row>
    <row r="479" spans="2:11" s="24" customFormat="1" ht="15.75" customHeight="1" hidden="1">
      <c r="B479" s="66" t="s">
        <v>62</v>
      </c>
      <c r="C479" s="66"/>
      <c r="D479" s="66"/>
      <c r="E479" s="66"/>
      <c r="F479" s="66"/>
      <c r="G479" s="66"/>
      <c r="H479" s="66"/>
      <c r="I479" s="66"/>
      <c r="J479" s="66"/>
      <c r="K479" s="66"/>
    </row>
    <row r="480" spans="1:24" ht="12.75" customHeight="1" hidden="1">
      <c r="A480" s="11"/>
      <c r="B480" s="15" t="s">
        <v>55</v>
      </c>
      <c r="C480" s="4"/>
      <c r="K480" s="34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1:24" ht="12.75" customHeight="1" hidden="1">
      <c r="A481" s="11"/>
      <c r="B481" s="44" t="s">
        <v>20</v>
      </c>
      <c r="C481" s="31">
        <f>D481+G481+K481</f>
        <v>0</v>
      </c>
      <c r="D481" s="31"/>
      <c r="E481" s="31"/>
      <c r="F481" s="31"/>
      <c r="G481" s="31"/>
      <c r="H481" s="31"/>
      <c r="I481" s="31">
        <f>G481-H481-J481</f>
        <v>0</v>
      </c>
      <c r="J481" s="31"/>
      <c r="K481" s="31"/>
      <c r="L481" s="45">
        <v>8112</v>
      </c>
      <c r="M481" s="45">
        <f>C481*L481</f>
        <v>0</v>
      </c>
      <c r="N481" s="45"/>
      <c r="O481" s="45">
        <f>ROUND(M481*N481/100,2)</f>
        <v>0</v>
      </c>
      <c r="P481" s="45"/>
      <c r="Q481" s="45"/>
      <c r="R481" s="45"/>
      <c r="S481" s="45">
        <f>ROUND(M481*R481,2)</f>
        <v>0</v>
      </c>
      <c r="T481" s="45"/>
      <c r="U481" s="45"/>
      <c r="V481" s="45">
        <f>ROUND(M481*U481/100,2)</f>
        <v>0</v>
      </c>
      <c r="W481" s="45">
        <f>ROUND((M481+O481+S481+V481)*0.15,2)</f>
        <v>0</v>
      </c>
      <c r="X481" s="45">
        <f>M481+O481+S481+V481+W481</f>
        <v>0</v>
      </c>
    </row>
    <row r="482" spans="1:24" ht="12.75" customHeight="1" hidden="1">
      <c r="A482" s="11"/>
      <c r="B482" s="55" t="s">
        <v>54</v>
      </c>
      <c r="C482" s="31">
        <f>C481</f>
        <v>0</v>
      </c>
      <c r="D482" s="31">
        <f aca="true" t="shared" si="218" ref="D482:K482">D481</f>
        <v>0</v>
      </c>
      <c r="E482" s="31">
        <f t="shared" si="218"/>
        <v>0</v>
      </c>
      <c r="F482" s="31">
        <f t="shared" si="218"/>
        <v>0</v>
      </c>
      <c r="G482" s="31">
        <f t="shared" si="218"/>
        <v>0</v>
      </c>
      <c r="H482" s="31">
        <f t="shared" si="218"/>
        <v>0</v>
      </c>
      <c r="I482" s="31">
        <f t="shared" si="218"/>
        <v>0</v>
      </c>
      <c r="J482" s="31">
        <f t="shared" si="218"/>
        <v>0</v>
      </c>
      <c r="K482" s="31">
        <f t="shared" si="218"/>
        <v>0</v>
      </c>
      <c r="L482" s="31"/>
      <c r="M482" s="31">
        <f aca="true" t="shared" si="219" ref="M482:X482">M481</f>
        <v>0</v>
      </c>
      <c r="N482" s="31">
        <f t="shared" si="219"/>
        <v>0</v>
      </c>
      <c r="O482" s="31">
        <f t="shared" si="219"/>
        <v>0</v>
      </c>
      <c r="P482" s="31">
        <f t="shared" si="219"/>
        <v>0</v>
      </c>
      <c r="Q482" s="31"/>
      <c r="R482" s="31">
        <f t="shared" si="219"/>
        <v>0</v>
      </c>
      <c r="S482" s="31">
        <f t="shared" si="219"/>
        <v>0</v>
      </c>
      <c r="T482" s="31"/>
      <c r="U482" s="31">
        <f t="shared" si="219"/>
        <v>0</v>
      </c>
      <c r="V482" s="31">
        <f t="shared" si="219"/>
        <v>0</v>
      </c>
      <c r="W482" s="31">
        <f t="shared" si="219"/>
        <v>0</v>
      </c>
      <c r="X482" s="31">
        <f t="shared" si="219"/>
        <v>0</v>
      </c>
    </row>
    <row r="483" spans="1:24" ht="12.75" customHeight="1" hidden="1">
      <c r="A483" s="11"/>
      <c r="B483" s="30" t="s">
        <v>56</v>
      </c>
      <c r="C483" s="31"/>
      <c r="D483" s="56"/>
      <c r="E483" s="56"/>
      <c r="F483" s="56"/>
      <c r="G483" s="62"/>
      <c r="H483" s="62"/>
      <c r="I483" s="31">
        <f>G483-H483-J483</f>
        <v>0</v>
      </c>
      <c r="J483" s="62"/>
      <c r="K483" s="68"/>
      <c r="L483" s="45"/>
      <c r="M483" s="45">
        <f>C483*L483</f>
        <v>0</v>
      </c>
      <c r="N483" s="45"/>
      <c r="O483" s="45">
        <f>ROUND(M483*N483/100,2)</f>
        <v>0</v>
      </c>
      <c r="P483" s="45"/>
      <c r="Q483" s="45"/>
      <c r="R483" s="45"/>
      <c r="S483" s="45">
        <f>ROUND(M483*R483,2)</f>
        <v>0</v>
      </c>
      <c r="T483" s="45"/>
      <c r="U483" s="45"/>
      <c r="V483" s="45">
        <f>ROUND(M483*U483/100,2)</f>
        <v>0</v>
      </c>
      <c r="W483" s="45">
        <f>ROUND((M483+O483+S483+V483)*0.15,2)</f>
        <v>0</v>
      </c>
      <c r="X483" s="45">
        <f>M483+O483+S483+V483+W483</f>
        <v>0</v>
      </c>
    </row>
    <row r="484" spans="1:24" ht="12.75" customHeight="1" hidden="1">
      <c r="A484" s="11"/>
      <c r="B484" s="44" t="s">
        <v>9</v>
      </c>
      <c r="C484" s="31">
        <f>D484+G484+K484</f>
        <v>0</v>
      </c>
      <c r="D484" s="31"/>
      <c r="E484" s="31"/>
      <c r="F484" s="31"/>
      <c r="G484" s="31"/>
      <c r="H484" s="31"/>
      <c r="I484" s="31">
        <f>G484-H484-J484</f>
        <v>0</v>
      </c>
      <c r="J484" s="31"/>
      <c r="K484" s="31"/>
      <c r="L484" s="45">
        <v>5897</v>
      </c>
      <c r="M484" s="45">
        <f>C484*L484</f>
        <v>0</v>
      </c>
      <c r="N484" s="45"/>
      <c r="O484" s="45">
        <f>ROUND(M484*N484/100,2)</f>
        <v>0</v>
      </c>
      <c r="P484" s="45"/>
      <c r="Q484" s="45"/>
      <c r="R484" s="45">
        <v>0.15</v>
      </c>
      <c r="S484" s="45">
        <f>ROUND(M484*R484,2)</f>
        <v>0</v>
      </c>
      <c r="T484" s="45"/>
      <c r="U484" s="45">
        <v>15</v>
      </c>
      <c r="V484" s="45">
        <f>ROUND(M484*U484/100,2)</f>
        <v>0</v>
      </c>
      <c r="W484" s="45">
        <f>ROUND((M484+O484+S484+V484)*0.15,2)</f>
        <v>0</v>
      </c>
      <c r="X484" s="45">
        <f>M484+O484+S484+V484+W484</f>
        <v>0</v>
      </c>
    </row>
    <row r="485" spans="1:24" ht="12.75" customHeight="1" hidden="1">
      <c r="A485" s="11"/>
      <c r="B485" s="55" t="s">
        <v>54</v>
      </c>
      <c r="C485" s="31">
        <f>C484</f>
        <v>0</v>
      </c>
      <c r="D485" s="31">
        <f aca="true" t="shared" si="220" ref="D485:K485">D484</f>
        <v>0</v>
      </c>
      <c r="E485" s="31">
        <f t="shared" si="220"/>
        <v>0</v>
      </c>
      <c r="F485" s="31">
        <f t="shared" si="220"/>
        <v>0</v>
      </c>
      <c r="G485" s="31">
        <f t="shared" si="220"/>
        <v>0</v>
      </c>
      <c r="H485" s="31">
        <f t="shared" si="220"/>
        <v>0</v>
      </c>
      <c r="I485" s="31">
        <f t="shared" si="220"/>
        <v>0</v>
      </c>
      <c r="J485" s="31">
        <f t="shared" si="220"/>
        <v>0</v>
      </c>
      <c r="K485" s="31">
        <f t="shared" si="220"/>
        <v>0</v>
      </c>
      <c r="L485" s="31"/>
      <c r="M485" s="31">
        <f aca="true" t="shared" si="221" ref="M485:X485">M484</f>
        <v>0</v>
      </c>
      <c r="N485" s="31">
        <f t="shared" si="221"/>
        <v>0</v>
      </c>
      <c r="O485" s="31">
        <f t="shared" si="221"/>
        <v>0</v>
      </c>
      <c r="P485" s="31">
        <f t="shared" si="221"/>
        <v>0</v>
      </c>
      <c r="Q485" s="31"/>
      <c r="R485" s="31">
        <f>R484</f>
        <v>0.15</v>
      </c>
      <c r="S485" s="31">
        <f t="shared" si="221"/>
        <v>0</v>
      </c>
      <c r="T485" s="31"/>
      <c r="U485" s="31">
        <f t="shared" si="221"/>
        <v>15</v>
      </c>
      <c r="V485" s="31">
        <f t="shared" si="221"/>
        <v>0</v>
      </c>
      <c r="W485" s="31">
        <f t="shared" si="221"/>
        <v>0</v>
      </c>
      <c r="X485" s="31">
        <f t="shared" si="221"/>
        <v>0</v>
      </c>
    </row>
    <row r="486" spans="1:24" ht="12.75" customHeight="1" hidden="1">
      <c r="A486" s="11"/>
      <c r="B486" s="20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</row>
    <row r="487" spans="1:24" s="8" customFormat="1" ht="12.75" customHeight="1" hidden="1">
      <c r="A487" s="58"/>
      <c r="B487" s="15" t="s">
        <v>55</v>
      </c>
      <c r="C487" s="33">
        <f>C481</f>
        <v>0</v>
      </c>
      <c r="D487" s="33">
        <f aca="true" t="shared" si="222" ref="D487:K487">D481</f>
        <v>0</v>
      </c>
      <c r="E487" s="33">
        <f t="shared" si="222"/>
        <v>0</v>
      </c>
      <c r="F487" s="33">
        <f t="shared" si="222"/>
        <v>0</v>
      </c>
      <c r="G487" s="33">
        <f t="shared" si="222"/>
        <v>0</v>
      </c>
      <c r="H487" s="33">
        <f t="shared" si="222"/>
        <v>0</v>
      </c>
      <c r="I487" s="33">
        <f t="shared" si="222"/>
        <v>0</v>
      </c>
      <c r="J487" s="33">
        <f t="shared" si="222"/>
        <v>0</v>
      </c>
      <c r="K487" s="33">
        <f t="shared" si="222"/>
        <v>0</v>
      </c>
      <c r="L487" s="33"/>
      <c r="M487" s="33">
        <f aca="true" t="shared" si="223" ref="M487:X487">M481</f>
        <v>0</v>
      </c>
      <c r="N487" s="33">
        <f t="shared" si="223"/>
        <v>0</v>
      </c>
      <c r="O487" s="33">
        <f t="shared" si="223"/>
        <v>0</v>
      </c>
      <c r="P487" s="33">
        <f t="shared" si="223"/>
        <v>0</v>
      </c>
      <c r="Q487" s="33"/>
      <c r="R487" s="33">
        <f t="shared" si="223"/>
        <v>0</v>
      </c>
      <c r="S487" s="33">
        <f t="shared" si="223"/>
        <v>0</v>
      </c>
      <c r="T487" s="33"/>
      <c r="U487" s="33">
        <f t="shared" si="223"/>
        <v>0</v>
      </c>
      <c r="V487" s="33">
        <f t="shared" si="223"/>
        <v>0</v>
      </c>
      <c r="W487" s="33">
        <f t="shared" si="223"/>
        <v>0</v>
      </c>
      <c r="X487" s="33">
        <f t="shared" si="223"/>
        <v>0</v>
      </c>
    </row>
    <row r="488" spans="1:24" s="8" customFormat="1" ht="12.75" customHeight="1" hidden="1">
      <c r="A488" s="58"/>
      <c r="B488" s="15" t="s">
        <v>56</v>
      </c>
      <c r="C488" s="33">
        <f>C484</f>
        <v>0</v>
      </c>
      <c r="D488" s="33">
        <f aca="true" t="shared" si="224" ref="D488:K488">D484</f>
        <v>0</v>
      </c>
      <c r="E488" s="33">
        <f t="shared" si="224"/>
        <v>0</v>
      </c>
      <c r="F488" s="33">
        <f t="shared" si="224"/>
        <v>0</v>
      </c>
      <c r="G488" s="33">
        <f t="shared" si="224"/>
        <v>0</v>
      </c>
      <c r="H488" s="33">
        <f t="shared" si="224"/>
        <v>0</v>
      </c>
      <c r="I488" s="33">
        <f t="shared" si="224"/>
        <v>0</v>
      </c>
      <c r="J488" s="33">
        <f t="shared" si="224"/>
        <v>0</v>
      </c>
      <c r="K488" s="33">
        <f t="shared" si="224"/>
        <v>0</v>
      </c>
      <c r="L488" s="33"/>
      <c r="M488" s="33">
        <f aca="true" t="shared" si="225" ref="M488:X488">M484</f>
        <v>0</v>
      </c>
      <c r="N488" s="33">
        <f t="shared" si="225"/>
        <v>0</v>
      </c>
      <c r="O488" s="33">
        <f t="shared" si="225"/>
        <v>0</v>
      </c>
      <c r="P488" s="33">
        <f t="shared" si="225"/>
        <v>0</v>
      </c>
      <c r="Q488" s="33"/>
      <c r="R488" s="33">
        <f t="shared" si="225"/>
        <v>0.15</v>
      </c>
      <c r="S488" s="33">
        <f t="shared" si="225"/>
        <v>0</v>
      </c>
      <c r="T488" s="33"/>
      <c r="U488" s="33">
        <f t="shared" si="225"/>
        <v>15</v>
      </c>
      <c r="V488" s="33">
        <f t="shared" si="225"/>
        <v>0</v>
      </c>
      <c r="W488" s="33">
        <f t="shared" si="225"/>
        <v>0</v>
      </c>
      <c r="X488" s="33">
        <f t="shared" si="225"/>
        <v>0</v>
      </c>
    </row>
    <row r="489" spans="1:24" s="8" customFormat="1" ht="12.75" customHeight="1" hidden="1">
      <c r="A489" s="58"/>
      <c r="B489" s="50" t="s">
        <v>59</v>
      </c>
      <c r="C489" s="57">
        <f>SUM(C487:C488)</f>
        <v>0</v>
      </c>
      <c r="D489" s="57">
        <f aca="true" t="shared" si="226" ref="D489:K489">SUM(D487:D488)</f>
        <v>0</v>
      </c>
      <c r="E489" s="57">
        <f t="shared" si="226"/>
        <v>0</v>
      </c>
      <c r="F489" s="57">
        <f t="shared" si="226"/>
        <v>0</v>
      </c>
      <c r="G489" s="57">
        <f t="shared" si="226"/>
        <v>0</v>
      </c>
      <c r="H489" s="57">
        <f t="shared" si="226"/>
        <v>0</v>
      </c>
      <c r="I489" s="57">
        <f t="shared" si="226"/>
        <v>0</v>
      </c>
      <c r="J489" s="57">
        <f t="shared" si="226"/>
        <v>0</v>
      </c>
      <c r="K489" s="57">
        <f t="shared" si="226"/>
        <v>0</v>
      </c>
      <c r="L489" s="57"/>
      <c r="M489" s="57">
        <f aca="true" t="shared" si="227" ref="M489:X489">SUM(M487:M488)</f>
        <v>0</v>
      </c>
      <c r="N489" s="57">
        <f t="shared" si="227"/>
        <v>0</v>
      </c>
      <c r="O489" s="57">
        <f t="shared" si="227"/>
        <v>0</v>
      </c>
      <c r="P489" s="57">
        <f t="shared" si="227"/>
        <v>0</v>
      </c>
      <c r="Q489" s="57"/>
      <c r="R489" s="57">
        <f t="shared" si="227"/>
        <v>0.15</v>
      </c>
      <c r="S489" s="57">
        <f t="shared" si="227"/>
        <v>0</v>
      </c>
      <c r="T489" s="57"/>
      <c r="U489" s="57">
        <f t="shared" si="227"/>
        <v>15</v>
      </c>
      <c r="V489" s="57">
        <f t="shared" si="227"/>
        <v>0</v>
      </c>
      <c r="W489" s="57">
        <f t="shared" si="227"/>
        <v>0</v>
      </c>
      <c r="X489" s="57">
        <f t="shared" si="227"/>
        <v>0</v>
      </c>
    </row>
    <row r="490" spans="2:11" s="24" customFormat="1" ht="15.75" hidden="1">
      <c r="B490" s="66" t="s">
        <v>109</v>
      </c>
      <c r="C490" s="66"/>
      <c r="D490" s="66"/>
      <c r="E490" s="66"/>
      <c r="F490" s="66"/>
      <c r="G490" s="66"/>
      <c r="H490" s="66"/>
      <c r="I490" s="66"/>
      <c r="J490" s="66"/>
      <c r="K490" s="66"/>
    </row>
    <row r="491" spans="1:24" ht="12.75" hidden="1">
      <c r="A491" s="11"/>
      <c r="B491" s="15" t="s">
        <v>55</v>
      </c>
      <c r="C491" s="21"/>
      <c r="K491" s="34"/>
      <c r="L491" s="11"/>
      <c r="M491" s="11">
        <f>C491*L491</f>
        <v>0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1:24" ht="12.75" hidden="1">
      <c r="A492" s="11"/>
      <c r="B492" s="44" t="s">
        <v>110</v>
      </c>
      <c r="C492" s="31">
        <f>D492+G492+K492</f>
        <v>0</v>
      </c>
      <c r="D492" s="31"/>
      <c r="E492" s="31"/>
      <c r="F492" s="31"/>
      <c r="G492" s="31"/>
      <c r="H492" s="31"/>
      <c r="I492" s="31">
        <f>G492-H492-J492</f>
        <v>0</v>
      </c>
      <c r="J492" s="31"/>
      <c r="K492" s="31"/>
      <c r="L492" s="45">
        <v>19869</v>
      </c>
      <c r="M492" s="45">
        <f>C492*L492</f>
        <v>0</v>
      </c>
      <c r="N492" s="45">
        <v>4</v>
      </c>
      <c r="O492" s="45">
        <f>ROUND(M492*N492/100,2)</f>
        <v>0</v>
      </c>
      <c r="P492" s="45"/>
      <c r="Q492" s="45"/>
      <c r="R492" s="45"/>
      <c r="S492" s="45">
        <f>ROUND(M492*R492,2)</f>
        <v>0</v>
      </c>
      <c r="T492" s="45"/>
      <c r="U492" s="45"/>
      <c r="V492" s="45">
        <f>ROUND(M492*U492/100,2)</f>
        <v>0</v>
      </c>
      <c r="W492" s="45">
        <f>ROUND((M492+O492+S492+V492)*0.15,2)</f>
        <v>0</v>
      </c>
      <c r="X492" s="45">
        <f>M492+O492+S492+V492+W492</f>
        <v>0</v>
      </c>
    </row>
    <row r="493" spans="1:24" ht="12.75" hidden="1">
      <c r="A493" s="11"/>
      <c r="B493" s="55" t="s">
        <v>54</v>
      </c>
      <c r="C493" s="31">
        <f>C492</f>
        <v>0</v>
      </c>
      <c r="D493" s="31">
        <f aca="true" t="shared" si="228" ref="D493:K493">D492</f>
        <v>0</v>
      </c>
      <c r="E493" s="31">
        <f t="shared" si="228"/>
        <v>0</v>
      </c>
      <c r="F493" s="31">
        <f t="shared" si="228"/>
        <v>0</v>
      </c>
      <c r="G493" s="31">
        <f t="shared" si="228"/>
        <v>0</v>
      </c>
      <c r="H493" s="31">
        <f t="shared" si="228"/>
        <v>0</v>
      </c>
      <c r="I493" s="31">
        <f t="shared" si="228"/>
        <v>0</v>
      </c>
      <c r="J493" s="31">
        <f t="shared" si="228"/>
        <v>0</v>
      </c>
      <c r="K493" s="31">
        <f t="shared" si="228"/>
        <v>0</v>
      </c>
      <c r="L493" s="31"/>
      <c r="M493" s="31">
        <f aca="true" t="shared" si="229" ref="M493:X493">M492</f>
        <v>0</v>
      </c>
      <c r="N493" s="31"/>
      <c r="O493" s="31">
        <f t="shared" si="229"/>
        <v>0</v>
      </c>
      <c r="P493" s="31">
        <f t="shared" si="229"/>
        <v>0</v>
      </c>
      <c r="Q493" s="31"/>
      <c r="R493" s="31"/>
      <c r="S493" s="31">
        <f t="shared" si="229"/>
        <v>0</v>
      </c>
      <c r="T493" s="31"/>
      <c r="U493" s="31"/>
      <c r="V493" s="31">
        <f t="shared" si="229"/>
        <v>0</v>
      </c>
      <c r="W493" s="31">
        <f t="shared" si="229"/>
        <v>0</v>
      </c>
      <c r="X493" s="31">
        <f t="shared" si="229"/>
        <v>0</v>
      </c>
    </row>
    <row r="494" spans="1:24" ht="12.75" hidden="1">
      <c r="A494" s="11"/>
      <c r="B494" s="30" t="s">
        <v>56</v>
      </c>
      <c r="C494" s="31"/>
      <c r="D494" s="56"/>
      <c r="E494" s="56"/>
      <c r="F494" s="56"/>
      <c r="G494" s="62"/>
      <c r="H494" s="62"/>
      <c r="I494" s="31">
        <f>G494-H494-J494</f>
        <v>0</v>
      </c>
      <c r="J494" s="62"/>
      <c r="K494" s="68"/>
      <c r="L494" s="45"/>
      <c r="M494" s="45">
        <f>C494*L494</f>
        <v>0</v>
      </c>
      <c r="N494" s="45"/>
      <c r="O494" s="45">
        <f>ROUND(M494*N494/100,2)</f>
        <v>0</v>
      </c>
      <c r="P494" s="45"/>
      <c r="Q494" s="45"/>
      <c r="R494" s="45"/>
      <c r="S494" s="45">
        <f>ROUND(M494*R494,2)</f>
        <v>0</v>
      </c>
      <c r="T494" s="45"/>
      <c r="U494" s="45"/>
      <c r="V494" s="45">
        <f>ROUND(M494*U494/100,2)</f>
        <v>0</v>
      </c>
      <c r="W494" s="45">
        <f>ROUND((M494+O494+S494+V494)*0.15,2)</f>
        <v>0</v>
      </c>
      <c r="X494" s="45">
        <f>M494+O494+S494+V494+W494</f>
        <v>0</v>
      </c>
    </row>
    <row r="495" spans="1:24" ht="12.75" hidden="1">
      <c r="A495" s="11"/>
      <c r="B495" s="44" t="s">
        <v>9</v>
      </c>
      <c r="C495" s="31">
        <f>D495+G495+K495</f>
        <v>0</v>
      </c>
      <c r="D495" s="31"/>
      <c r="E495" s="31"/>
      <c r="F495" s="31"/>
      <c r="G495" s="31"/>
      <c r="H495" s="31"/>
      <c r="I495" s="31">
        <f>G495-H495-J495</f>
        <v>0</v>
      </c>
      <c r="J495" s="31"/>
      <c r="K495" s="31"/>
      <c r="L495" s="45">
        <v>13796</v>
      </c>
      <c r="M495" s="45">
        <f>C495*L495</f>
        <v>0</v>
      </c>
      <c r="N495" s="45">
        <v>4</v>
      </c>
      <c r="O495" s="45">
        <f>ROUND(M495*N495/100,2)</f>
        <v>0</v>
      </c>
      <c r="P495" s="45"/>
      <c r="Q495" s="45"/>
      <c r="R495" s="45"/>
      <c r="S495" s="45">
        <f>ROUND(M495*R495,2)</f>
        <v>0</v>
      </c>
      <c r="T495" s="45"/>
      <c r="U495" s="45"/>
      <c r="V495" s="45">
        <f>ROUND(M495*U495/100,2)</f>
        <v>0</v>
      </c>
      <c r="W495" s="45">
        <f>ROUND((M495+O495+S495+V495)*0.15,2)</f>
        <v>0</v>
      </c>
      <c r="X495" s="45">
        <f>M495+O495+S495+V495+W495</f>
        <v>0</v>
      </c>
    </row>
    <row r="496" spans="1:24" ht="12.75" hidden="1">
      <c r="A496" s="11"/>
      <c r="B496" s="55" t="s">
        <v>54</v>
      </c>
      <c r="C496" s="31">
        <f>C495</f>
        <v>0</v>
      </c>
      <c r="D496" s="31">
        <f aca="true" t="shared" si="230" ref="D496:K496">D495</f>
        <v>0</v>
      </c>
      <c r="E496" s="31">
        <f t="shared" si="230"/>
        <v>0</v>
      </c>
      <c r="F496" s="31">
        <f t="shared" si="230"/>
        <v>0</v>
      </c>
      <c r="G496" s="31">
        <f t="shared" si="230"/>
        <v>0</v>
      </c>
      <c r="H496" s="31">
        <f t="shared" si="230"/>
        <v>0</v>
      </c>
      <c r="I496" s="31">
        <f t="shared" si="230"/>
        <v>0</v>
      </c>
      <c r="J496" s="31">
        <f t="shared" si="230"/>
        <v>0</v>
      </c>
      <c r="K496" s="31">
        <f t="shared" si="230"/>
        <v>0</v>
      </c>
      <c r="L496" s="31"/>
      <c r="M496" s="31">
        <f aca="true" t="shared" si="231" ref="M496:X496">M495</f>
        <v>0</v>
      </c>
      <c r="N496" s="31"/>
      <c r="O496" s="31">
        <f t="shared" si="231"/>
        <v>0</v>
      </c>
      <c r="P496" s="31">
        <f t="shared" si="231"/>
        <v>0</v>
      </c>
      <c r="Q496" s="31"/>
      <c r="R496" s="31"/>
      <c r="S496" s="31">
        <f t="shared" si="231"/>
        <v>0</v>
      </c>
      <c r="T496" s="31"/>
      <c r="U496" s="31"/>
      <c r="V496" s="31">
        <f t="shared" si="231"/>
        <v>0</v>
      </c>
      <c r="W496" s="31">
        <f t="shared" si="231"/>
        <v>0</v>
      </c>
      <c r="X496" s="31">
        <f t="shared" si="231"/>
        <v>0</v>
      </c>
    </row>
    <row r="497" spans="1:24" ht="14.25" customHeight="1" hidden="1">
      <c r="A497" s="11"/>
      <c r="B497" s="30" t="s">
        <v>57</v>
      </c>
      <c r="C497" s="31"/>
      <c r="D497" s="56"/>
      <c r="E497" s="56"/>
      <c r="F497" s="56"/>
      <c r="G497" s="62"/>
      <c r="H497" s="62"/>
      <c r="I497" s="31">
        <f>G497-H497-J497</f>
        <v>0</v>
      </c>
      <c r="J497" s="62"/>
      <c r="K497" s="68"/>
      <c r="L497" s="45"/>
      <c r="M497" s="45">
        <f>C497*L497</f>
        <v>0</v>
      </c>
      <c r="N497" s="45"/>
      <c r="O497" s="45">
        <f>ROUND(M497*N497/100,2)</f>
        <v>0</v>
      </c>
      <c r="P497" s="45"/>
      <c r="Q497" s="45"/>
      <c r="R497" s="45"/>
      <c r="S497" s="45">
        <f>ROUND(M497*R497,2)</f>
        <v>0</v>
      </c>
      <c r="T497" s="45"/>
      <c r="U497" s="45"/>
      <c r="V497" s="45">
        <f>ROUND(M497*U497/100,2)</f>
        <v>0</v>
      </c>
      <c r="W497" s="45">
        <f>ROUND((M497+O497+S497+V497)*0.15,2)</f>
        <v>0</v>
      </c>
      <c r="X497" s="45">
        <f>M497+O497+S497+V497+W497</f>
        <v>0</v>
      </c>
    </row>
    <row r="498" spans="1:24" ht="12.75" hidden="1">
      <c r="A498" s="11"/>
      <c r="B498" s="44" t="s">
        <v>7</v>
      </c>
      <c r="C498" s="31">
        <f>D498+G498+K498</f>
        <v>0</v>
      </c>
      <c r="D498" s="31"/>
      <c r="E498" s="31"/>
      <c r="F498" s="31"/>
      <c r="G498" s="31"/>
      <c r="H498" s="31"/>
      <c r="I498" s="31">
        <f>G498-H498-J498</f>
        <v>0</v>
      </c>
      <c r="J498" s="31"/>
      <c r="K498" s="31"/>
      <c r="L498" s="45">
        <v>10529</v>
      </c>
      <c r="M498" s="45">
        <f>C498*L498</f>
        <v>0</v>
      </c>
      <c r="N498" s="45">
        <v>4</v>
      </c>
      <c r="O498" s="45">
        <f>ROUND(M498*N498/100,2)</f>
        <v>0</v>
      </c>
      <c r="P498" s="45"/>
      <c r="Q498" s="45"/>
      <c r="R498" s="45"/>
      <c r="S498" s="45">
        <f>ROUND(M498*R498,2)</f>
        <v>0</v>
      </c>
      <c r="T498" s="45"/>
      <c r="U498" s="45"/>
      <c r="V498" s="45">
        <f>ROUND(M498*U498/100,2)</f>
        <v>0</v>
      </c>
      <c r="W498" s="45">
        <f>ROUND((M498+O498+S498+V498)*0.15,2)</f>
        <v>0</v>
      </c>
      <c r="X498" s="45">
        <f>M498+O498+S498+V498+W498</f>
        <v>0</v>
      </c>
    </row>
    <row r="499" spans="1:24" ht="12.75" hidden="1">
      <c r="A499" s="11"/>
      <c r="B499" s="55" t="s">
        <v>54</v>
      </c>
      <c r="C499" s="31">
        <f>C498</f>
        <v>0</v>
      </c>
      <c r="D499" s="31">
        <f aca="true" t="shared" si="232" ref="D499:K499">D498</f>
        <v>0</v>
      </c>
      <c r="E499" s="31">
        <f t="shared" si="232"/>
        <v>0</v>
      </c>
      <c r="F499" s="31">
        <f t="shared" si="232"/>
        <v>0</v>
      </c>
      <c r="G499" s="31">
        <f t="shared" si="232"/>
        <v>0</v>
      </c>
      <c r="H499" s="31">
        <f t="shared" si="232"/>
        <v>0</v>
      </c>
      <c r="I499" s="31">
        <f t="shared" si="232"/>
        <v>0</v>
      </c>
      <c r="J499" s="31">
        <f t="shared" si="232"/>
        <v>0</v>
      </c>
      <c r="K499" s="31">
        <f t="shared" si="232"/>
        <v>0</v>
      </c>
      <c r="L499" s="31"/>
      <c r="M499" s="31">
        <f>M498</f>
        <v>0</v>
      </c>
      <c r="N499" s="31"/>
      <c r="O499" s="31">
        <f aca="true" t="shared" si="233" ref="O499:X499">O498</f>
        <v>0</v>
      </c>
      <c r="P499" s="31">
        <f t="shared" si="233"/>
        <v>0</v>
      </c>
      <c r="Q499" s="31"/>
      <c r="R499" s="31">
        <f t="shared" si="233"/>
        <v>0</v>
      </c>
      <c r="S499" s="31">
        <f t="shared" si="233"/>
        <v>0</v>
      </c>
      <c r="T499" s="31"/>
      <c r="U499" s="31">
        <f t="shared" si="233"/>
        <v>0</v>
      </c>
      <c r="V499" s="31">
        <f t="shared" si="233"/>
        <v>0</v>
      </c>
      <c r="W499" s="31">
        <f t="shared" si="233"/>
        <v>0</v>
      </c>
      <c r="X499" s="31">
        <f t="shared" si="233"/>
        <v>0</v>
      </c>
    </row>
    <row r="500" spans="1:24" ht="12.75" hidden="1">
      <c r="A500" s="11"/>
      <c r="B500" s="20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</row>
    <row r="501" spans="1:24" s="8" customFormat="1" ht="12.75" hidden="1">
      <c r="A501" s="58"/>
      <c r="B501" s="15" t="s">
        <v>55</v>
      </c>
      <c r="C501" s="33">
        <f>C492</f>
        <v>0</v>
      </c>
      <c r="D501" s="33">
        <f aca="true" t="shared" si="234" ref="D501:K501">D492</f>
        <v>0</v>
      </c>
      <c r="E501" s="33">
        <f t="shared" si="234"/>
        <v>0</v>
      </c>
      <c r="F501" s="33">
        <f t="shared" si="234"/>
        <v>0</v>
      </c>
      <c r="G501" s="33">
        <f t="shared" si="234"/>
        <v>0</v>
      </c>
      <c r="H501" s="33">
        <f t="shared" si="234"/>
        <v>0</v>
      </c>
      <c r="I501" s="33">
        <f t="shared" si="234"/>
        <v>0</v>
      </c>
      <c r="J501" s="33">
        <f t="shared" si="234"/>
        <v>0</v>
      </c>
      <c r="K501" s="33">
        <f t="shared" si="234"/>
        <v>0</v>
      </c>
      <c r="L501" s="33"/>
      <c r="M501" s="33">
        <f aca="true" t="shared" si="235" ref="M501:X501">M492</f>
        <v>0</v>
      </c>
      <c r="N501" s="33"/>
      <c r="O501" s="33">
        <f t="shared" si="235"/>
        <v>0</v>
      </c>
      <c r="P501" s="33">
        <f t="shared" si="235"/>
        <v>0</v>
      </c>
      <c r="Q501" s="33"/>
      <c r="R501" s="33"/>
      <c r="S501" s="33">
        <f t="shared" si="235"/>
        <v>0</v>
      </c>
      <c r="T501" s="33"/>
      <c r="U501" s="33"/>
      <c r="V501" s="33">
        <f t="shared" si="235"/>
        <v>0</v>
      </c>
      <c r="W501" s="33">
        <f t="shared" si="235"/>
        <v>0</v>
      </c>
      <c r="X501" s="33">
        <f t="shared" si="235"/>
        <v>0</v>
      </c>
    </row>
    <row r="502" spans="1:24" s="8" customFormat="1" ht="12.75" hidden="1">
      <c r="A502" s="58"/>
      <c r="B502" s="15" t="s">
        <v>56</v>
      </c>
      <c r="C502" s="33">
        <f>C495</f>
        <v>0</v>
      </c>
      <c r="D502" s="33">
        <f aca="true" t="shared" si="236" ref="D502:K502">D495</f>
        <v>0</v>
      </c>
      <c r="E502" s="33">
        <f t="shared" si="236"/>
        <v>0</v>
      </c>
      <c r="F502" s="33">
        <f t="shared" si="236"/>
        <v>0</v>
      </c>
      <c r="G502" s="33">
        <f t="shared" si="236"/>
        <v>0</v>
      </c>
      <c r="H502" s="33">
        <f t="shared" si="236"/>
        <v>0</v>
      </c>
      <c r="I502" s="33">
        <f t="shared" si="236"/>
        <v>0</v>
      </c>
      <c r="J502" s="33">
        <f t="shared" si="236"/>
        <v>0</v>
      </c>
      <c r="K502" s="33">
        <f t="shared" si="236"/>
        <v>0</v>
      </c>
      <c r="L502" s="33"/>
      <c r="M502" s="33">
        <f aca="true" t="shared" si="237" ref="M502:X502">M495</f>
        <v>0</v>
      </c>
      <c r="N502" s="33"/>
      <c r="O502" s="33">
        <f t="shared" si="237"/>
        <v>0</v>
      </c>
      <c r="P502" s="33">
        <f t="shared" si="237"/>
        <v>0</v>
      </c>
      <c r="Q502" s="33"/>
      <c r="R502" s="33"/>
      <c r="S502" s="33">
        <f t="shared" si="237"/>
        <v>0</v>
      </c>
      <c r="T502" s="33"/>
      <c r="U502" s="33"/>
      <c r="V502" s="33">
        <f t="shared" si="237"/>
        <v>0</v>
      </c>
      <c r="W502" s="33">
        <f t="shared" si="237"/>
        <v>0</v>
      </c>
      <c r="X502" s="33">
        <f t="shared" si="237"/>
        <v>0</v>
      </c>
    </row>
    <row r="503" spans="1:24" s="8" customFormat="1" ht="12.75" hidden="1">
      <c r="A503" s="58"/>
      <c r="B503" s="30" t="s">
        <v>57</v>
      </c>
      <c r="C503" s="33">
        <f aca="true" t="shared" si="238" ref="C503:H503">C499</f>
        <v>0</v>
      </c>
      <c r="D503" s="33">
        <f t="shared" si="238"/>
        <v>0</v>
      </c>
      <c r="E503" s="33">
        <f t="shared" si="238"/>
        <v>0</v>
      </c>
      <c r="F503" s="33">
        <f t="shared" si="238"/>
        <v>0</v>
      </c>
      <c r="G503" s="33">
        <f t="shared" si="238"/>
        <v>0</v>
      </c>
      <c r="H503" s="33">
        <f t="shared" si="238"/>
        <v>0</v>
      </c>
      <c r="I503" s="33">
        <f>I499</f>
        <v>0</v>
      </c>
      <c r="J503" s="33">
        <f aca="true" t="shared" si="239" ref="J503:X503">J499</f>
        <v>0</v>
      </c>
      <c r="K503" s="33">
        <f t="shared" si="239"/>
        <v>0</v>
      </c>
      <c r="L503" s="33">
        <f t="shared" si="239"/>
        <v>0</v>
      </c>
      <c r="M503" s="33">
        <f t="shared" si="239"/>
        <v>0</v>
      </c>
      <c r="N503" s="33">
        <f t="shared" si="239"/>
        <v>0</v>
      </c>
      <c r="O503" s="33">
        <f t="shared" si="239"/>
        <v>0</v>
      </c>
      <c r="P503" s="33">
        <f t="shared" si="239"/>
        <v>0</v>
      </c>
      <c r="Q503" s="33"/>
      <c r="R503" s="33">
        <f t="shared" si="239"/>
        <v>0</v>
      </c>
      <c r="S503" s="33">
        <f t="shared" si="239"/>
        <v>0</v>
      </c>
      <c r="T503" s="33"/>
      <c r="U503" s="33">
        <f t="shared" si="239"/>
        <v>0</v>
      </c>
      <c r="V503" s="33">
        <f t="shared" si="239"/>
        <v>0</v>
      </c>
      <c r="W503" s="33">
        <f t="shared" si="239"/>
        <v>0</v>
      </c>
      <c r="X503" s="33">
        <f t="shared" si="239"/>
        <v>0</v>
      </c>
    </row>
    <row r="504" spans="1:24" s="8" customFormat="1" ht="12.75" hidden="1">
      <c r="A504" s="58"/>
      <c r="B504" s="50" t="s">
        <v>59</v>
      </c>
      <c r="C504" s="57">
        <f aca="true" t="shared" si="240" ref="C504:X504">SUM(C501:C503)</f>
        <v>0</v>
      </c>
      <c r="D504" s="57">
        <f t="shared" si="240"/>
        <v>0</v>
      </c>
      <c r="E504" s="57">
        <f t="shared" si="240"/>
        <v>0</v>
      </c>
      <c r="F504" s="57">
        <f t="shared" si="240"/>
        <v>0</v>
      </c>
      <c r="G504" s="57">
        <f t="shared" si="240"/>
        <v>0</v>
      </c>
      <c r="H504" s="57">
        <f t="shared" si="240"/>
        <v>0</v>
      </c>
      <c r="I504" s="57">
        <f t="shared" si="240"/>
        <v>0</v>
      </c>
      <c r="J504" s="57">
        <f t="shared" si="240"/>
        <v>0</v>
      </c>
      <c r="K504" s="57">
        <f t="shared" si="240"/>
        <v>0</v>
      </c>
      <c r="L504" s="57">
        <f t="shared" si="240"/>
        <v>0</v>
      </c>
      <c r="M504" s="57">
        <f t="shared" si="240"/>
        <v>0</v>
      </c>
      <c r="N504" s="57">
        <f t="shared" si="240"/>
        <v>0</v>
      </c>
      <c r="O504" s="57">
        <f t="shared" si="240"/>
        <v>0</v>
      </c>
      <c r="P504" s="57">
        <f t="shared" si="240"/>
        <v>0</v>
      </c>
      <c r="Q504" s="57"/>
      <c r="R504" s="57">
        <f t="shared" si="240"/>
        <v>0</v>
      </c>
      <c r="S504" s="57">
        <f t="shared" si="240"/>
        <v>0</v>
      </c>
      <c r="T504" s="57"/>
      <c r="U504" s="57">
        <f t="shared" si="240"/>
        <v>0</v>
      </c>
      <c r="V504" s="57">
        <f t="shared" si="240"/>
        <v>0</v>
      </c>
      <c r="W504" s="57">
        <f t="shared" si="240"/>
        <v>0</v>
      </c>
      <c r="X504" s="57">
        <f t="shared" si="240"/>
        <v>0</v>
      </c>
    </row>
    <row r="505" spans="1:24" s="8" customFormat="1" ht="12.75">
      <c r="A505" s="58"/>
      <c r="B505" s="50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</row>
    <row r="506" spans="1:24" s="8" customFormat="1" ht="18" hidden="1">
      <c r="A506" s="58"/>
      <c r="B506" s="295" t="s">
        <v>240</v>
      </c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</row>
    <row r="507" spans="1:24" s="8" customFormat="1" ht="12.75" hidden="1">
      <c r="A507" s="58"/>
      <c r="B507" s="50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270"/>
      <c r="U507" s="57"/>
      <c r="V507" s="57"/>
      <c r="W507" s="57"/>
      <c r="X507" s="57"/>
    </row>
    <row r="508" spans="1:24" s="8" customFormat="1" ht="15" hidden="1">
      <c r="A508" s="283" t="s">
        <v>52</v>
      </c>
      <c r="B508" s="284" t="s">
        <v>0</v>
      </c>
      <c r="C508" s="284" t="s">
        <v>51</v>
      </c>
      <c r="D508" s="284"/>
      <c r="E508" s="284"/>
      <c r="F508" s="284"/>
      <c r="G508" s="284"/>
      <c r="H508" s="284"/>
      <c r="I508" s="284"/>
      <c r="J508" s="284"/>
      <c r="K508" s="284"/>
      <c r="L508" s="284" t="s">
        <v>105</v>
      </c>
      <c r="M508" s="284" t="s">
        <v>71</v>
      </c>
      <c r="N508" s="285" t="s">
        <v>72</v>
      </c>
      <c r="O508" s="286"/>
      <c r="P508" s="286"/>
      <c r="Q508" s="287"/>
      <c r="R508" s="284" t="s">
        <v>74</v>
      </c>
      <c r="S508" s="284"/>
      <c r="T508" s="284"/>
      <c r="U508" s="284"/>
      <c r="V508" s="284"/>
      <c r="W508" s="288" t="s">
        <v>75</v>
      </c>
      <c r="X508" s="284" t="s">
        <v>76</v>
      </c>
    </row>
    <row r="509" spans="1:24" s="8" customFormat="1" ht="60.75" hidden="1">
      <c r="A509" s="283"/>
      <c r="B509" s="284"/>
      <c r="C509" s="157" t="s">
        <v>48</v>
      </c>
      <c r="D509" s="290" t="s">
        <v>49</v>
      </c>
      <c r="E509" s="290"/>
      <c r="F509" s="290"/>
      <c r="G509" s="291" t="s">
        <v>39</v>
      </c>
      <c r="H509" s="291"/>
      <c r="I509" s="291"/>
      <c r="J509" s="291"/>
      <c r="K509" s="157" t="s">
        <v>50</v>
      </c>
      <c r="L509" s="284"/>
      <c r="M509" s="284"/>
      <c r="N509" s="284" t="s">
        <v>157</v>
      </c>
      <c r="O509" s="284"/>
      <c r="P509" s="130" t="s">
        <v>73</v>
      </c>
      <c r="Q509" s="129" t="s">
        <v>195</v>
      </c>
      <c r="R509" s="284" t="s">
        <v>158</v>
      </c>
      <c r="S509" s="284"/>
      <c r="T509" s="263" t="s">
        <v>77</v>
      </c>
      <c r="U509" s="284" t="s">
        <v>159</v>
      </c>
      <c r="V509" s="284"/>
      <c r="W509" s="289"/>
      <c r="X509" s="284"/>
    </row>
    <row r="510" spans="1:24" s="8" customFormat="1" ht="15" hidden="1">
      <c r="A510" s="133"/>
      <c r="B510" s="163"/>
      <c r="C510" s="164"/>
      <c r="D510" s="164" t="s">
        <v>48</v>
      </c>
      <c r="E510" s="164" t="s">
        <v>196</v>
      </c>
      <c r="F510" s="164" t="s">
        <v>197</v>
      </c>
      <c r="G510" s="164" t="s">
        <v>48</v>
      </c>
      <c r="H510" s="164" t="s">
        <v>196</v>
      </c>
      <c r="I510" s="164" t="s">
        <v>197</v>
      </c>
      <c r="J510" s="165" t="s">
        <v>69</v>
      </c>
      <c r="K510" s="164"/>
      <c r="L510" s="163"/>
      <c r="M510" s="163"/>
      <c r="N510" s="163"/>
      <c r="O510" s="163"/>
      <c r="P510" s="163"/>
      <c r="Q510" s="163"/>
      <c r="R510" s="163"/>
      <c r="S510" s="163"/>
      <c r="T510" s="264"/>
      <c r="U510" s="163"/>
      <c r="V510" s="163"/>
      <c r="W510" s="163"/>
      <c r="X510" s="163"/>
    </row>
    <row r="511" spans="1:24" s="8" customFormat="1" ht="15.75" hidden="1">
      <c r="A511" s="58"/>
      <c r="B511" s="189" t="s">
        <v>55</v>
      </c>
      <c r="C511" s="63"/>
      <c r="D511" s="63"/>
      <c r="E511" s="63"/>
      <c r="F511" s="63"/>
      <c r="G511" s="64"/>
      <c r="H511" s="64"/>
      <c r="I511" s="64"/>
      <c r="J511" s="64"/>
      <c r="K511" s="65"/>
      <c r="L511" s="24"/>
      <c r="M511" s="24"/>
      <c r="N511" s="24"/>
      <c r="O511" s="24"/>
      <c r="P511" s="24"/>
      <c r="Q511" s="24"/>
      <c r="R511" s="24"/>
      <c r="S511" s="24"/>
      <c r="T511" s="265"/>
      <c r="U511" s="24"/>
      <c r="V511" s="24"/>
      <c r="W511" s="24"/>
      <c r="X511" s="24"/>
    </row>
    <row r="512" spans="1:24" s="8" customFormat="1" ht="15" hidden="1">
      <c r="A512" s="58"/>
      <c r="B512" s="182" t="s">
        <v>30</v>
      </c>
      <c r="C512" s="178">
        <f>D512+G512+K512</f>
        <v>0</v>
      </c>
      <c r="D512" s="178"/>
      <c r="E512" s="178"/>
      <c r="F512" s="178"/>
      <c r="G512" s="178">
        <f>I512</f>
        <v>0</v>
      </c>
      <c r="H512" s="178"/>
      <c r="I512" s="178">
        <v>0</v>
      </c>
      <c r="J512" s="178"/>
      <c r="K512" s="178"/>
      <c r="L512" s="183">
        <v>22393</v>
      </c>
      <c r="M512" s="183">
        <f>C512*L512</f>
        <v>0</v>
      </c>
      <c r="N512" s="183"/>
      <c r="O512" s="183">
        <f>ROUND(M512*N512/100,2)</f>
        <v>0</v>
      </c>
      <c r="P512" s="183"/>
      <c r="Q512" s="183"/>
      <c r="R512" s="183"/>
      <c r="S512" s="183">
        <f>ROUND(M512*R512,2)</f>
        <v>0</v>
      </c>
      <c r="T512" s="202"/>
      <c r="U512" s="183">
        <v>5</v>
      </c>
      <c r="V512" s="183">
        <f>ROUND(M512*U512/100,2)</f>
        <v>0</v>
      </c>
      <c r="W512" s="183">
        <f>ROUND((M512+O512+S512+V512)*0.15,2)</f>
        <v>0</v>
      </c>
      <c r="X512" s="183">
        <f>M512+O512+S512+V512+W512</f>
        <v>0</v>
      </c>
    </row>
    <row r="513" spans="2:24" s="142" customFormat="1" ht="15.75" hidden="1">
      <c r="B513" s="176" t="s">
        <v>54</v>
      </c>
      <c r="C513" s="32">
        <f aca="true" t="shared" si="241" ref="C513:H513">SUM(C512:C512)</f>
        <v>0</v>
      </c>
      <c r="D513" s="32">
        <f t="shared" si="241"/>
        <v>0</v>
      </c>
      <c r="E513" s="32">
        <f t="shared" si="241"/>
        <v>0</v>
      </c>
      <c r="F513" s="32">
        <f t="shared" si="241"/>
        <v>0</v>
      </c>
      <c r="G513" s="32">
        <f t="shared" si="241"/>
        <v>0</v>
      </c>
      <c r="H513" s="32">
        <f t="shared" si="241"/>
        <v>0</v>
      </c>
      <c r="I513" s="32">
        <f>I512</f>
        <v>0</v>
      </c>
      <c r="J513" s="32">
        <f>J512</f>
        <v>0</v>
      </c>
      <c r="K513" s="32">
        <f>K512</f>
        <v>0</v>
      </c>
      <c r="L513" s="32"/>
      <c r="M513" s="32">
        <f>M512</f>
        <v>0</v>
      </c>
      <c r="N513" s="32"/>
      <c r="O513" s="32">
        <f>O512</f>
        <v>0</v>
      </c>
      <c r="P513" s="32">
        <f>P512</f>
        <v>0</v>
      </c>
      <c r="Q513" s="32"/>
      <c r="R513" s="32"/>
      <c r="S513" s="32">
        <f>S512</f>
        <v>0</v>
      </c>
      <c r="T513" s="266"/>
      <c r="U513" s="32"/>
      <c r="V513" s="32">
        <f>V512</f>
        <v>0</v>
      </c>
      <c r="W513" s="32">
        <f>W512</f>
        <v>0</v>
      </c>
      <c r="X513" s="32">
        <f>X512</f>
        <v>0</v>
      </c>
    </row>
    <row r="514" spans="1:24" s="8" customFormat="1" ht="15.75" hidden="1">
      <c r="A514" s="58"/>
      <c r="B514" s="190" t="s">
        <v>56</v>
      </c>
      <c r="C514" s="178"/>
      <c r="D514" s="32"/>
      <c r="E514" s="32"/>
      <c r="F514" s="32"/>
      <c r="G514" s="185"/>
      <c r="H514" s="185"/>
      <c r="I514" s="178"/>
      <c r="J514" s="185"/>
      <c r="K514" s="186"/>
      <c r="L514" s="183"/>
      <c r="M514" s="183"/>
      <c r="N514" s="183"/>
      <c r="O514" s="183"/>
      <c r="P514" s="183"/>
      <c r="Q514" s="183"/>
      <c r="R514" s="183"/>
      <c r="S514" s="183"/>
      <c r="T514" s="202"/>
      <c r="U514" s="183"/>
      <c r="V514" s="183"/>
      <c r="W514" s="183"/>
      <c r="X514" s="183"/>
    </row>
    <row r="515" spans="1:24" s="8" customFormat="1" ht="15" hidden="1">
      <c r="A515" s="58"/>
      <c r="B515" s="187" t="s">
        <v>6</v>
      </c>
      <c r="C515" s="178">
        <f>D515+G515+K515</f>
        <v>0</v>
      </c>
      <c r="D515" s="178"/>
      <c r="E515" s="178"/>
      <c r="F515" s="178"/>
      <c r="G515" s="178">
        <f>H515+I515+J515</f>
        <v>0</v>
      </c>
      <c r="H515" s="178"/>
      <c r="I515" s="178">
        <v>0</v>
      </c>
      <c r="J515" s="178"/>
      <c r="K515" s="178"/>
      <c r="L515" s="183">
        <v>14348</v>
      </c>
      <c r="M515" s="186">
        <f>C515*L515</f>
        <v>0</v>
      </c>
      <c r="N515" s="183"/>
      <c r="O515" s="186">
        <f>ROUND(M515*N515/100,2)</f>
        <v>0</v>
      </c>
      <c r="P515" s="183"/>
      <c r="Q515" s="183"/>
      <c r="R515" s="183"/>
      <c r="S515" s="183">
        <f>ROUND(M515*R515,2)</f>
        <v>0</v>
      </c>
      <c r="T515" s="202"/>
      <c r="U515" s="183">
        <v>5</v>
      </c>
      <c r="V515" s="186">
        <f>ROUND(M515*U515/100,2)</f>
        <v>0</v>
      </c>
      <c r="W515" s="186">
        <f>ROUND((M515+O515+S515+V515)*0.15,2)</f>
        <v>0</v>
      </c>
      <c r="X515" s="186">
        <f>M515+O515+S515+V515+W515</f>
        <v>0</v>
      </c>
    </row>
    <row r="516" spans="2:24" s="142" customFormat="1" ht="15.75" hidden="1">
      <c r="B516" s="176" t="s">
        <v>54</v>
      </c>
      <c r="C516" s="32">
        <f>SUM(C515:C515)</f>
        <v>0</v>
      </c>
      <c r="D516" s="32">
        <f aca="true" t="shared" si="242" ref="D516:K516">SUM(D515:D515)</f>
        <v>0</v>
      </c>
      <c r="E516" s="32">
        <f t="shared" si="242"/>
        <v>0</v>
      </c>
      <c r="F516" s="32">
        <f t="shared" si="242"/>
        <v>0</v>
      </c>
      <c r="G516" s="32">
        <f t="shared" si="242"/>
        <v>0</v>
      </c>
      <c r="H516" s="32">
        <f t="shared" si="242"/>
        <v>0</v>
      </c>
      <c r="I516" s="32">
        <f t="shared" si="242"/>
        <v>0</v>
      </c>
      <c r="J516" s="32">
        <f t="shared" si="242"/>
        <v>0</v>
      </c>
      <c r="K516" s="32">
        <f t="shared" si="242"/>
        <v>0</v>
      </c>
      <c r="L516" s="32"/>
      <c r="M516" s="32">
        <f>SUM(M515:M515)</f>
        <v>0</v>
      </c>
      <c r="N516" s="32"/>
      <c r="O516" s="32">
        <f>SUM(O515:O515)</f>
        <v>0</v>
      </c>
      <c r="P516" s="32">
        <f>SUM(P515:P515)</f>
        <v>0</v>
      </c>
      <c r="Q516" s="32"/>
      <c r="R516" s="32"/>
      <c r="S516" s="32">
        <f>SUM(S515:S515)</f>
        <v>0</v>
      </c>
      <c r="T516" s="266"/>
      <c r="U516" s="32"/>
      <c r="V516" s="32">
        <f>SUM(V515:V515)</f>
        <v>0</v>
      </c>
      <c r="W516" s="32">
        <f>SUM(W515:W515)</f>
        <v>0</v>
      </c>
      <c r="X516" s="32">
        <f>SUM(X515:X515)</f>
        <v>0</v>
      </c>
    </row>
    <row r="517" spans="1:24" s="8" customFormat="1" ht="15" hidden="1">
      <c r="A517" s="58"/>
      <c r="B517" s="188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268"/>
      <c r="U517" s="71"/>
      <c r="V517" s="71"/>
      <c r="W517" s="71"/>
      <c r="X517" s="71"/>
    </row>
    <row r="518" spans="1:24" s="8" customFormat="1" ht="15.75" hidden="1">
      <c r="A518" s="58"/>
      <c r="B518" s="181" t="s">
        <v>55</v>
      </c>
      <c r="C518" s="144">
        <f aca="true" t="shared" si="243" ref="C518:K518">C513</f>
        <v>0</v>
      </c>
      <c r="D518" s="144">
        <f t="shared" si="243"/>
        <v>0</v>
      </c>
      <c r="E518" s="144">
        <f t="shared" si="243"/>
        <v>0</v>
      </c>
      <c r="F518" s="144">
        <f t="shared" si="243"/>
        <v>0</v>
      </c>
      <c r="G518" s="144">
        <f t="shared" si="243"/>
        <v>0</v>
      </c>
      <c r="H518" s="144">
        <f t="shared" si="243"/>
        <v>0</v>
      </c>
      <c r="I518" s="144">
        <f t="shared" si="243"/>
        <v>0</v>
      </c>
      <c r="J518" s="144">
        <f t="shared" si="243"/>
        <v>0</v>
      </c>
      <c r="K518" s="144">
        <f t="shared" si="243"/>
        <v>0</v>
      </c>
      <c r="L518" s="144"/>
      <c r="M518" s="144">
        <f>M513</f>
        <v>0</v>
      </c>
      <c r="N518" s="144"/>
      <c r="O518" s="144">
        <f>O513</f>
        <v>0</v>
      </c>
      <c r="P518" s="144">
        <f>P513</f>
        <v>0</v>
      </c>
      <c r="Q518" s="144"/>
      <c r="R518" s="144"/>
      <c r="S518" s="144">
        <f>S513</f>
        <v>0</v>
      </c>
      <c r="T518" s="267"/>
      <c r="U518" s="144"/>
      <c r="V518" s="144">
        <f>V513</f>
        <v>0</v>
      </c>
      <c r="W518" s="144">
        <f>W513</f>
        <v>0</v>
      </c>
      <c r="X518" s="144">
        <f>X513</f>
        <v>0</v>
      </c>
    </row>
    <row r="519" spans="1:24" s="8" customFormat="1" ht="15.75" hidden="1">
      <c r="A519" s="58"/>
      <c r="B519" s="181" t="s">
        <v>56</v>
      </c>
      <c r="C519" s="144">
        <f aca="true" t="shared" si="244" ref="C519:K519">C516</f>
        <v>0</v>
      </c>
      <c r="D519" s="144">
        <f t="shared" si="244"/>
        <v>0</v>
      </c>
      <c r="E519" s="144">
        <f t="shared" si="244"/>
        <v>0</v>
      </c>
      <c r="F519" s="144">
        <f t="shared" si="244"/>
        <v>0</v>
      </c>
      <c r="G519" s="144">
        <f t="shared" si="244"/>
        <v>0</v>
      </c>
      <c r="H519" s="144">
        <f t="shared" si="244"/>
        <v>0</v>
      </c>
      <c r="I519" s="144">
        <f t="shared" si="244"/>
        <v>0</v>
      </c>
      <c r="J519" s="144">
        <f t="shared" si="244"/>
        <v>0</v>
      </c>
      <c r="K519" s="144">
        <f t="shared" si="244"/>
        <v>0</v>
      </c>
      <c r="L519" s="144"/>
      <c r="M519" s="144">
        <f>M516</f>
        <v>0</v>
      </c>
      <c r="N519" s="144"/>
      <c r="O519" s="144">
        <f>O516</f>
        <v>0</v>
      </c>
      <c r="P519" s="144">
        <f>P516</f>
        <v>0</v>
      </c>
      <c r="Q519" s="144"/>
      <c r="R519" s="144"/>
      <c r="S519" s="144">
        <f>S516</f>
        <v>0</v>
      </c>
      <c r="T519" s="267"/>
      <c r="U519" s="144"/>
      <c r="V519" s="144">
        <f>V516</f>
        <v>0</v>
      </c>
      <c r="W519" s="144">
        <f>W516</f>
        <v>0</v>
      </c>
      <c r="X519" s="144">
        <f>X516</f>
        <v>0</v>
      </c>
    </row>
    <row r="520" spans="1:24" s="8" customFormat="1" ht="15.75" hidden="1">
      <c r="A520" s="58"/>
      <c r="B520" s="51" t="s">
        <v>59</v>
      </c>
      <c r="C520" s="144">
        <f aca="true" t="shared" si="245" ref="C520:K520">SUM(C518:C519)</f>
        <v>0</v>
      </c>
      <c r="D520" s="144">
        <f t="shared" si="245"/>
        <v>0</v>
      </c>
      <c r="E520" s="144">
        <f t="shared" si="245"/>
        <v>0</v>
      </c>
      <c r="F520" s="144">
        <f t="shared" si="245"/>
        <v>0</v>
      </c>
      <c r="G520" s="144">
        <f t="shared" si="245"/>
        <v>0</v>
      </c>
      <c r="H520" s="144">
        <f t="shared" si="245"/>
        <v>0</v>
      </c>
      <c r="I520" s="144">
        <f t="shared" si="245"/>
        <v>0</v>
      </c>
      <c r="J520" s="144">
        <f t="shared" si="245"/>
        <v>0</v>
      </c>
      <c r="K520" s="144">
        <f t="shared" si="245"/>
        <v>0</v>
      </c>
      <c r="L520" s="144"/>
      <c r="M520" s="144">
        <f>SUM(M518:M519)</f>
        <v>0</v>
      </c>
      <c r="N520" s="144"/>
      <c r="O520" s="144">
        <f>SUM(O518:O519)</f>
        <v>0</v>
      </c>
      <c r="P520" s="144">
        <f>SUM(P518:P519)</f>
        <v>0</v>
      </c>
      <c r="Q520" s="144"/>
      <c r="R520" s="144"/>
      <c r="S520" s="144">
        <f>SUM(S518:S519)</f>
        <v>0</v>
      </c>
      <c r="T520" s="267"/>
      <c r="U520" s="144"/>
      <c r="V520" s="144">
        <f>SUM(V518:V519)</f>
        <v>0</v>
      </c>
      <c r="W520" s="144">
        <f>SUM(W518:W519)</f>
        <v>0</v>
      </c>
      <c r="X520" s="144">
        <f>SUM(X518:X519)</f>
        <v>0</v>
      </c>
    </row>
    <row r="521" spans="1:24" s="8" customFormat="1" ht="12.75" hidden="1">
      <c r="A521" s="58"/>
      <c r="B521" s="50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</row>
    <row r="522" spans="2:24" s="24" customFormat="1" ht="18" hidden="1">
      <c r="B522" s="295" t="s">
        <v>161</v>
      </c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</row>
    <row r="523" spans="2:11" s="24" customFormat="1" ht="15.75" hidden="1">
      <c r="B523" s="51"/>
      <c r="C523" s="51"/>
      <c r="D523" s="51"/>
      <c r="E523" s="51"/>
      <c r="F523" s="51"/>
      <c r="G523" s="51"/>
      <c r="H523" s="51"/>
      <c r="I523" s="51"/>
      <c r="J523" s="51"/>
      <c r="K523" s="51"/>
    </row>
    <row r="524" spans="1:24" s="90" customFormat="1" ht="12.75" customHeight="1" hidden="1">
      <c r="A524" s="283" t="s">
        <v>52</v>
      </c>
      <c r="B524" s="284" t="s">
        <v>0</v>
      </c>
      <c r="C524" s="284" t="s">
        <v>51</v>
      </c>
      <c r="D524" s="284"/>
      <c r="E524" s="284"/>
      <c r="F524" s="284"/>
      <c r="G524" s="284"/>
      <c r="H524" s="284"/>
      <c r="I524" s="284"/>
      <c r="J524" s="284"/>
      <c r="K524" s="284"/>
      <c r="L524" s="284" t="s">
        <v>105</v>
      </c>
      <c r="M524" s="284" t="s">
        <v>71</v>
      </c>
      <c r="N524" s="285" t="s">
        <v>72</v>
      </c>
      <c r="O524" s="286"/>
      <c r="P524" s="286"/>
      <c r="Q524" s="287"/>
      <c r="R524" s="284" t="s">
        <v>74</v>
      </c>
      <c r="S524" s="284"/>
      <c r="T524" s="284"/>
      <c r="U524" s="284"/>
      <c r="V524" s="284"/>
      <c r="W524" s="288" t="s">
        <v>75</v>
      </c>
      <c r="X524" s="284" t="s">
        <v>76</v>
      </c>
    </row>
    <row r="525" spans="1:24" s="90" customFormat="1" ht="81" customHeight="1" hidden="1">
      <c r="A525" s="283"/>
      <c r="B525" s="284"/>
      <c r="C525" s="157" t="s">
        <v>48</v>
      </c>
      <c r="D525" s="290" t="s">
        <v>49</v>
      </c>
      <c r="E525" s="290"/>
      <c r="F525" s="290"/>
      <c r="G525" s="291" t="s">
        <v>39</v>
      </c>
      <c r="H525" s="291"/>
      <c r="I525" s="291"/>
      <c r="J525" s="291"/>
      <c r="K525" s="157" t="s">
        <v>50</v>
      </c>
      <c r="L525" s="284"/>
      <c r="M525" s="284"/>
      <c r="N525" s="284" t="s">
        <v>157</v>
      </c>
      <c r="O525" s="284"/>
      <c r="P525" s="130" t="s">
        <v>73</v>
      </c>
      <c r="Q525" s="129" t="s">
        <v>195</v>
      </c>
      <c r="R525" s="284" t="s">
        <v>158</v>
      </c>
      <c r="S525" s="284"/>
      <c r="T525" s="130" t="s">
        <v>77</v>
      </c>
      <c r="U525" s="284" t="s">
        <v>159</v>
      </c>
      <c r="V525" s="284"/>
      <c r="W525" s="289"/>
      <c r="X525" s="284"/>
    </row>
    <row r="526" spans="1:24" s="132" customFormat="1" ht="15" hidden="1">
      <c r="A526" s="133"/>
      <c r="B526" s="163"/>
      <c r="C526" s="164"/>
      <c r="D526" s="164" t="s">
        <v>48</v>
      </c>
      <c r="E526" s="164" t="s">
        <v>196</v>
      </c>
      <c r="F526" s="164" t="s">
        <v>197</v>
      </c>
      <c r="G526" s="164" t="s">
        <v>48</v>
      </c>
      <c r="H526" s="164" t="s">
        <v>196</v>
      </c>
      <c r="I526" s="164" t="s">
        <v>197</v>
      </c>
      <c r="J526" s="165" t="s">
        <v>69</v>
      </c>
      <c r="K526" s="164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</row>
    <row r="527" spans="1:24" ht="15.75" hidden="1">
      <c r="A527" s="11"/>
      <c r="B527" s="189" t="s">
        <v>55</v>
      </c>
      <c r="C527" s="63"/>
      <c r="D527" s="63"/>
      <c r="E527" s="63"/>
      <c r="F527" s="63"/>
      <c r="G527" s="64"/>
      <c r="H527" s="64"/>
      <c r="I527" s="64"/>
      <c r="J527" s="64"/>
      <c r="K527" s="65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</row>
    <row r="528" spans="1:24" ht="15" hidden="1">
      <c r="A528" s="11"/>
      <c r="B528" s="182" t="s">
        <v>21</v>
      </c>
      <c r="C528" s="178">
        <f>D528+G528+K528</f>
        <v>0</v>
      </c>
      <c r="D528" s="178"/>
      <c r="E528" s="178"/>
      <c r="F528" s="178"/>
      <c r="G528" s="178">
        <f>H528+I528+J528</f>
        <v>0</v>
      </c>
      <c r="H528" s="178"/>
      <c r="I528" s="178">
        <v>0</v>
      </c>
      <c r="J528" s="178"/>
      <c r="K528" s="178">
        <v>0</v>
      </c>
      <c r="L528" s="183">
        <f>L466</f>
        <v>25081</v>
      </c>
      <c r="M528" s="183">
        <f>C528*L528</f>
        <v>0</v>
      </c>
      <c r="N528" s="183">
        <v>4</v>
      </c>
      <c r="O528" s="183">
        <f>ROUND(M528*N528/100,2)</f>
        <v>0</v>
      </c>
      <c r="P528" s="183"/>
      <c r="Q528" s="183"/>
      <c r="R528" s="183"/>
      <c r="S528" s="183">
        <f>ROUND(M528*R528,2)</f>
        <v>0</v>
      </c>
      <c r="T528" s="183"/>
      <c r="U528" s="183">
        <v>15</v>
      </c>
      <c r="V528" s="183">
        <f>ROUND(M528*U528/100,2)</f>
        <v>0</v>
      </c>
      <c r="W528" s="183">
        <f>ROUND((M528+O528+S528+V528)*0.15,2)</f>
        <v>0</v>
      </c>
      <c r="X528" s="183">
        <f>M528+O528+S528+V528+W528</f>
        <v>0</v>
      </c>
    </row>
    <row r="529" spans="1:24" ht="15.75" hidden="1">
      <c r="A529" s="11"/>
      <c r="B529" s="182" t="s">
        <v>21</v>
      </c>
      <c r="C529" s="178">
        <f>D529+G529+K529</f>
        <v>0</v>
      </c>
      <c r="D529" s="32"/>
      <c r="E529" s="32"/>
      <c r="F529" s="32"/>
      <c r="G529" s="186"/>
      <c r="H529" s="185"/>
      <c r="I529" s="185"/>
      <c r="J529" s="185"/>
      <c r="K529" s="186"/>
      <c r="L529" s="183">
        <f>L528</f>
        <v>25081</v>
      </c>
      <c r="M529" s="230">
        <f>M528</f>
        <v>0</v>
      </c>
      <c r="N529" s="183">
        <v>4</v>
      </c>
      <c r="O529" s="178">
        <f>O528</f>
        <v>0</v>
      </c>
      <c r="P529" s="178">
        <f>P528</f>
        <v>0</v>
      </c>
      <c r="Q529" s="178"/>
      <c r="R529" s="178">
        <f>R528</f>
        <v>0</v>
      </c>
      <c r="S529" s="178">
        <f>S528</f>
        <v>0</v>
      </c>
      <c r="T529" s="178"/>
      <c r="U529" s="183">
        <v>15</v>
      </c>
      <c r="V529" s="178">
        <f>V528</f>
        <v>0</v>
      </c>
      <c r="W529" s="178">
        <f>W528</f>
        <v>0</v>
      </c>
      <c r="X529" s="178">
        <f>X528</f>
        <v>0</v>
      </c>
    </row>
    <row r="530" spans="1:24" ht="15.75" hidden="1">
      <c r="A530" s="11"/>
      <c r="B530" s="176" t="s">
        <v>54</v>
      </c>
      <c r="C530" s="178">
        <f aca="true" t="shared" si="246" ref="C530:M530">SUM(C528:C529)</f>
        <v>0</v>
      </c>
      <c r="D530" s="178">
        <f t="shared" si="246"/>
        <v>0</v>
      </c>
      <c r="E530" s="178">
        <f t="shared" si="246"/>
        <v>0</v>
      </c>
      <c r="F530" s="178">
        <f t="shared" si="246"/>
        <v>0</v>
      </c>
      <c r="G530" s="178">
        <f t="shared" si="246"/>
        <v>0</v>
      </c>
      <c r="H530" s="178">
        <f t="shared" si="246"/>
        <v>0</v>
      </c>
      <c r="I530" s="178">
        <f t="shared" si="246"/>
        <v>0</v>
      </c>
      <c r="J530" s="178">
        <f t="shared" si="246"/>
        <v>0</v>
      </c>
      <c r="K530" s="178">
        <f t="shared" si="246"/>
        <v>0</v>
      </c>
      <c r="L530" s="178"/>
      <c r="M530" s="178">
        <f t="shared" si="246"/>
        <v>0</v>
      </c>
      <c r="N530" s="178"/>
      <c r="O530" s="178">
        <f>SUM(O528:O529)</f>
        <v>0</v>
      </c>
      <c r="P530" s="178">
        <f>P528</f>
        <v>0</v>
      </c>
      <c r="Q530" s="178"/>
      <c r="R530" s="178"/>
      <c r="S530" s="178">
        <f>SUM(S528:S529)</f>
        <v>0</v>
      </c>
      <c r="T530" s="178"/>
      <c r="U530" s="178"/>
      <c r="V530" s="178">
        <f>SUM(V528:V529)</f>
        <v>0</v>
      </c>
      <c r="W530" s="178">
        <f>SUM(W528:W529)</f>
        <v>0</v>
      </c>
      <c r="X530" s="178">
        <f>SUM(X528:X529)</f>
        <v>0</v>
      </c>
    </row>
    <row r="531" spans="1:24" ht="15.75" hidden="1">
      <c r="A531" s="11"/>
      <c r="B531" s="190" t="s">
        <v>56</v>
      </c>
      <c r="C531" s="178"/>
      <c r="D531" s="32"/>
      <c r="E531" s="32"/>
      <c r="F531" s="32"/>
      <c r="G531" s="185"/>
      <c r="H531" s="185"/>
      <c r="I531" s="178">
        <f>G531-H531-J531</f>
        <v>0</v>
      </c>
      <c r="J531" s="185"/>
      <c r="K531" s="186"/>
      <c r="L531" s="183"/>
      <c r="M531" s="183">
        <f>C531*L531</f>
        <v>0</v>
      </c>
      <c r="N531" s="183"/>
      <c r="O531" s="183">
        <f>ROUND(M531*N531/100,2)</f>
        <v>0</v>
      </c>
      <c r="P531" s="183"/>
      <c r="Q531" s="183"/>
      <c r="R531" s="183"/>
      <c r="S531" s="183">
        <f>ROUND(M531*R531,2)</f>
        <v>0</v>
      </c>
      <c r="T531" s="183"/>
      <c r="U531" s="183"/>
      <c r="V531" s="183">
        <f>ROUND(M531*U531/100,2)</f>
        <v>0</v>
      </c>
      <c r="W531" s="183">
        <f>ROUND((M531+O531+S531+V531)*0.15,2)</f>
        <v>0</v>
      </c>
      <c r="X531" s="183">
        <f>M531+O531+S531+V531+W531</f>
        <v>0</v>
      </c>
    </row>
    <row r="532" spans="1:24" ht="15" hidden="1">
      <c r="A532" s="11"/>
      <c r="B532" s="182" t="s">
        <v>9</v>
      </c>
      <c r="C532" s="178">
        <f>D532+G532+K532</f>
        <v>0</v>
      </c>
      <c r="D532" s="178"/>
      <c r="E532" s="178"/>
      <c r="F532" s="178"/>
      <c r="G532" s="178">
        <f>H532+I532+J532</f>
        <v>0</v>
      </c>
      <c r="H532" s="178"/>
      <c r="I532" s="178">
        <v>0</v>
      </c>
      <c r="J532" s="178"/>
      <c r="K532" s="178">
        <v>0</v>
      </c>
      <c r="L532" s="183">
        <f>L442</f>
        <v>16070</v>
      </c>
      <c r="M532" s="183">
        <f>C532*L532</f>
        <v>0</v>
      </c>
      <c r="N532" s="183">
        <v>4</v>
      </c>
      <c r="O532" s="183">
        <f>ROUND(M532*N532/100,2)</f>
        <v>0</v>
      </c>
      <c r="P532" s="183"/>
      <c r="Q532" s="183"/>
      <c r="R532" s="183"/>
      <c r="S532" s="183">
        <f>ROUND(M532*R532,2)</f>
        <v>0</v>
      </c>
      <c r="T532" s="183"/>
      <c r="U532" s="183">
        <v>15</v>
      </c>
      <c r="V532" s="183">
        <f>ROUND(M532*U532/100,2)</f>
        <v>0</v>
      </c>
      <c r="W532" s="183">
        <f>ROUND((M532+O532+S532+V532)*0.15,2)</f>
        <v>0</v>
      </c>
      <c r="X532" s="183">
        <f>M532+O532+S532+V532+W532</f>
        <v>0</v>
      </c>
    </row>
    <row r="533" spans="1:24" ht="15" hidden="1">
      <c r="A533" s="11"/>
      <c r="B533" s="231" t="s">
        <v>9</v>
      </c>
      <c r="C533" s="178">
        <f>D533+G533+K533</f>
        <v>0</v>
      </c>
      <c r="D533" s="202"/>
      <c r="E533" s="202"/>
      <c r="F533" s="202"/>
      <c r="G533" s="202"/>
      <c r="H533" s="202"/>
      <c r="I533" s="202"/>
      <c r="J533" s="202"/>
      <c r="K533" s="202"/>
      <c r="L533" s="202">
        <f>L532</f>
        <v>16070</v>
      </c>
      <c r="M533" s="202">
        <f>C533*L533</f>
        <v>0</v>
      </c>
      <c r="N533" s="202">
        <v>4</v>
      </c>
      <c r="O533" s="202">
        <f>ROUND(M533*N533/100,2)</f>
        <v>0</v>
      </c>
      <c r="P533" s="202"/>
      <c r="Q533" s="202"/>
      <c r="R533" s="202"/>
      <c r="S533" s="202"/>
      <c r="T533" s="202"/>
      <c r="U533" s="183">
        <v>15</v>
      </c>
      <c r="V533" s="183">
        <f>ROUND(M533*U533/100,2)</f>
        <v>0</v>
      </c>
      <c r="W533" s="183">
        <f>ROUND((M533+O533+S533+V533)*0.15,2)</f>
        <v>0</v>
      </c>
      <c r="X533" s="183">
        <f>M533+O533+S533+V533+W533</f>
        <v>0</v>
      </c>
    </row>
    <row r="534" spans="1:24" ht="15.75" hidden="1">
      <c r="A534" s="11"/>
      <c r="B534" s="176" t="s">
        <v>54</v>
      </c>
      <c r="C534" s="178">
        <f>SUM(C532:C533)</f>
        <v>0</v>
      </c>
      <c r="D534" s="178">
        <f aca="true" t="shared" si="247" ref="D534:J534">D532</f>
        <v>0</v>
      </c>
      <c r="E534" s="178">
        <f t="shared" si="247"/>
        <v>0</v>
      </c>
      <c r="F534" s="178">
        <f t="shared" si="247"/>
        <v>0</v>
      </c>
      <c r="G534" s="178">
        <f t="shared" si="247"/>
        <v>0</v>
      </c>
      <c r="H534" s="178">
        <f t="shared" si="247"/>
        <v>0</v>
      </c>
      <c r="I534" s="178">
        <f t="shared" si="247"/>
        <v>0</v>
      </c>
      <c r="J534" s="178">
        <f t="shared" si="247"/>
        <v>0</v>
      </c>
      <c r="K534" s="202">
        <v>0.25</v>
      </c>
      <c r="L534" s="178"/>
      <c r="M534" s="178">
        <f>M532</f>
        <v>0</v>
      </c>
      <c r="N534" s="178"/>
      <c r="O534" s="178">
        <f>O532</f>
        <v>0</v>
      </c>
      <c r="P534" s="178">
        <f>P532</f>
        <v>0</v>
      </c>
      <c r="Q534" s="178"/>
      <c r="R534" s="178"/>
      <c r="S534" s="178">
        <f>S532</f>
        <v>0</v>
      </c>
      <c r="T534" s="178"/>
      <c r="U534" s="178"/>
      <c r="V534" s="178">
        <f>V532</f>
        <v>0</v>
      </c>
      <c r="W534" s="178">
        <f>W532</f>
        <v>0</v>
      </c>
      <c r="X534" s="178">
        <f>X532</f>
        <v>0</v>
      </c>
    </row>
    <row r="535" spans="1:24" ht="15" hidden="1">
      <c r="A535" s="11"/>
      <c r="B535" s="188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</row>
    <row r="536" spans="2:24" s="142" customFormat="1" ht="15.75" hidden="1">
      <c r="B536" s="181" t="s">
        <v>55</v>
      </c>
      <c r="C536" s="144">
        <f>C530</f>
        <v>0</v>
      </c>
      <c r="D536" s="144">
        <f aca="true" t="shared" si="248" ref="D536:K536">D528</f>
        <v>0</v>
      </c>
      <c r="E536" s="144">
        <f t="shared" si="248"/>
        <v>0</v>
      </c>
      <c r="F536" s="144">
        <f t="shared" si="248"/>
        <v>0</v>
      </c>
      <c r="G536" s="144">
        <f t="shared" si="248"/>
        <v>0</v>
      </c>
      <c r="H536" s="144">
        <f t="shared" si="248"/>
        <v>0</v>
      </c>
      <c r="I536" s="144">
        <f t="shared" si="248"/>
        <v>0</v>
      </c>
      <c r="J536" s="144">
        <f t="shared" si="248"/>
        <v>0</v>
      </c>
      <c r="K536" s="144">
        <f t="shared" si="248"/>
        <v>0</v>
      </c>
      <c r="L536" s="144"/>
      <c r="M536" s="144">
        <f>M528</f>
        <v>0</v>
      </c>
      <c r="N536" s="144"/>
      <c r="O536" s="144">
        <f>O528</f>
        <v>0</v>
      </c>
      <c r="P536" s="144">
        <f>P528</f>
        <v>0</v>
      </c>
      <c r="Q536" s="144"/>
      <c r="R536" s="144"/>
      <c r="S536" s="144">
        <f>S528</f>
        <v>0</v>
      </c>
      <c r="T536" s="144"/>
      <c r="U536" s="144"/>
      <c r="V536" s="144">
        <f>V528</f>
        <v>0</v>
      </c>
      <c r="W536" s="144">
        <f>W528</f>
        <v>0</v>
      </c>
      <c r="X536" s="144">
        <f>X528</f>
        <v>0</v>
      </c>
    </row>
    <row r="537" spans="2:24" s="142" customFormat="1" ht="15.75" hidden="1">
      <c r="B537" s="181" t="s">
        <v>56</v>
      </c>
      <c r="C537" s="144">
        <f>C534</f>
        <v>0</v>
      </c>
      <c r="D537" s="144">
        <f aca="true" t="shared" si="249" ref="D537:K537">D532</f>
        <v>0</v>
      </c>
      <c r="E537" s="144">
        <f t="shared" si="249"/>
        <v>0</v>
      </c>
      <c r="F537" s="144">
        <f t="shared" si="249"/>
        <v>0</v>
      </c>
      <c r="G537" s="144">
        <f t="shared" si="249"/>
        <v>0</v>
      </c>
      <c r="H537" s="144">
        <f t="shared" si="249"/>
        <v>0</v>
      </c>
      <c r="I537" s="144">
        <f t="shared" si="249"/>
        <v>0</v>
      </c>
      <c r="J537" s="144">
        <f t="shared" si="249"/>
        <v>0</v>
      </c>
      <c r="K537" s="144">
        <f t="shared" si="249"/>
        <v>0</v>
      </c>
      <c r="L537" s="144"/>
      <c r="M537" s="144">
        <f>M532</f>
        <v>0</v>
      </c>
      <c r="N537" s="144"/>
      <c r="O537" s="144">
        <f>O532</f>
        <v>0</v>
      </c>
      <c r="P537" s="144">
        <f>P532</f>
        <v>0</v>
      </c>
      <c r="Q537" s="144"/>
      <c r="R537" s="144"/>
      <c r="S537" s="144">
        <f>S532</f>
        <v>0</v>
      </c>
      <c r="T537" s="144"/>
      <c r="U537" s="144"/>
      <c r="V537" s="144">
        <f>V532</f>
        <v>0</v>
      </c>
      <c r="W537" s="144">
        <f>W532</f>
        <v>0</v>
      </c>
      <c r="X537" s="144">
        <f>X532</f>
        <v>0</v>
      </c>
    </row>
    <row r="538" spans="2:24" s="14" customFormat="1" ht="15.75" hidden="1">
      <c r="B538" s="51" t="s">
        <v>59</v>
      </c>
      <c r="C538" s="144">
        <f>SUM(C536:C537)</f>
        <v>0</v>
      </c>
      <c r="D538" s="144">
        <f aca="true" t="shared" si="250" ref="D538:K538">SUM(D536:D537)</f>
        <v>0</v>
      </c>
      <c r="E538" s="144">
        <f t="shared" si="250"/>
        <v>0</v>
      </c>
      <c r="F538" s="144">
        <f t="shared" si="250"/>
        <v>0</v>
      </c>
      <c r="G538" s="144">
        <f t="shared" si="250"/>
        <v>0</v>
      </c>
      <c r="H538" s="144">
        <f t="shared" si="250"/>
        <v>0</v>
      </c>
      <c r="I538" s="144">
        <f t="shared" si="250"/>
        <v>0</v>
      </c>
      <c r="J538" s="144">
        <f t="shared" si="250"/>
        <v>0</v>
      </c>
      <c r="K538" s="144">
        <f t="shared" si="250"/>
        <v>0</v>
      </c>
      <c r="L538" s="144"/>
      <c r="M538" s="144">
        <f aca="true" t="shared" si="251" ref="M538:X538">SUM(M536:M537)</f>
        <v>0</v>
      </c>
      <c r="N538" s="144"/>
      <c r="O538" s="144">
        <f t="shared" si="251"/>
        <v>0</v>
      </c>
      <c r="P538" s="144">
        <f t="shared" si="251"/>
        <v>0</v>
      </c>
      <c r="Q538" s="144"/>
      <c r="R538" s="144"/>
      <c r="S538" s="144">
        <f t="shared" si="251"/>
        <v>0</v>
      </c>
      <c r="T538" s="144"/>
      <c r="U538" s="144"/>
      <c r="V538" s="144">
        <f t="shared" si="251"/>
        <v>0</v>
      </c>
      <c r="W538" s="144">
        <f t="shared" si="251"/>
        <v>0</v>
      </c>
      <c r="X538" s="144">
        <f t="shared" si="251"/>
        <v>0</v>
      </c>
    </row>
    <row r="539" spans="2:24" s="14" customFormat="1" ht="12.75" hidden="1">
      <c r="B539" s="50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</row>
    <row r="540" spans="2:24" s="24" customFormat="1" ht="18">
      <c r="B540" s="295" t="s">
        <v>162</v>
      </c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</row>
    <row r="541" spans="2:11" s="24" customFormat="1" ht="15.75">
      <c r="B541" s="51"/>
      <c r="C541" s="51"/>
      <c r="D541" s="51"/>
      <c r="E541" s="51"/>
      <c r="F541" s="51"/>
      <c r="G541" s="51"/>
      <c r="H541" s="51"/>
      <c r="I541" s="51"/>
      <c r="J541" s="51"/>
      <c r="K541" s="51"/>
    </row>
    <row r="542" spans="1:24" s="90" customFormat="1" ht="12.75" customHeight="1">
      <c r="A542" s="283" t="s">
        <v>52</v>
      </c>
      <c r="B542" s="284" t="s">
        <v>0</v>
      </c>
      <c r="C542" s="284" t="s">
        <v>51</v>
      </c>
      <c r="D542" s="284"/>
      <c r="E542" s="284"/>
      <c r="F542" s="284"/>
      <c r="G542" s="284"/>
      <c r="H542" s="284"/>
      <c r="I542" s="284"/>
      <c r="J542" s="284"/>
      <c r="K542" s="284"/>
      <c r="L542" s="284" t="s">
        <v>105</v>
      </c>
      <c r="M542" s="284" t="s">
        <v>71</v>
      </c>
      <c r="N542" s="285" t="s">
        <v>72</v>
      </c>
      <c r="O542" s="286"/>
      <c r="P542" s="286"/>
      <c r="Q542" s="287"/>
      <c r="R542" s="284" t="s">
        <v>74</v>
      </c>
      <c r="S542" s="284"/>
      <c r="T542" s="284"/>
      <c r="U542" s="284"/>
      <c r="V542" s="284"/>
      <c r="W542" s="288" t="s">
        <v>75</v>
      </c>
      <c r="X542" s="284" t="s">
        <v>76</v>
      </c>
    </row>
    <row r="543" spans="1:24" s="90" customFormat="1" ht="81" customHeight="1">
      <c r="A543" s="283"/>
      <c r="B543" s="284"/>
      <c r="C543" s="157" t="s">
        <v>48</v>
      </c>
      <c r="D543" s="290" t="s">
        <v>49</v>
      </c>
      <c r="E543" s="290"/>
      <c r="F543" s="290"/>
      <c r="G543" s="291" t="s">
        <v>39</v>
      </c>
      <c r="H543" s="291"/>
      <c r="I543" s="291"/>
      <c r="J543" s="291"/>
      <c r="K543" s="157" t="s">
        <v>50</v>
      </c>
      <c r="L543" s="284"/>
      <c r="M543" s="284"/>
      <c r="N543" s="284" t="s">
        <v>157</v>
      </c>
      <c r="O543" s="284"/>
      <c r="P543" s="130" t="s">
        <v>73</v>
      </c>
      <c r="Q543" s="129" t="s">
        <v>195</v>
      </c>
      <c r="R543" s="284" t="s">
        <v>158</v>
      </c>
      <c r="S543" s="284"/>
      <c r="T543" s="130" t="s">
        <v>77</v>
      </c>
      <c r="U543" s="284" t="s">
        <v>159</v>
      </c>
      <c r="V543" s="284"/>
      <c r="W543" s="289"/>
      <c r="X543" s="284"/>
    </row>
    <row r="544" spans="1:24" s="132" customFormat="1" ht="15">
      <c r="A544" s="133"/>
      <c r="B544" s="163"/>
      <c r="C544" s="164"/>
      <c r="D544" s="164" t="s">
        <v>48</v>
      </c>
      <c r="E544" s="164" t="s">
        <v>196</v>
      </c>
      <c r="F544" s="164" t="s">
        <v>197</v>
      </c>
      <c r="G544" s="164" t="s">
        <v>48</v>
      </c>
      <c r="H544" s="164" t="s">
        <v>196</v>
      </c>
      <c r="I544" s="164" t="s">
        <v>197</v>
      </c>
      <c r="J544" s="165" t="s">
        <v>69</v>
      </c>
      <c r="K544" s="164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</row>
    <row r="545" spans="1:24" ht="15.75">
      <c r="A545" s="11"/>
      <c r="B545" s="189" t="s">
        <v>55</v>
      </c>
      <c r="C545" s="63"/>
      <c r="D545" s="63"/>
      <c r="E545" s="63"/>
      <c r="F545" s="63"/>
      <c r="G545" s="64"/>
      <c r="H545" s="64"/>
      <c r="I545" s="64"/>
      <c r="J545" s="64"/>
      <c r="K545" s="65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</row>
    <row r="546" spans="1:24" ht="15">
      <c r="A546" s="11"/>
      <c r="B546" s="182" t="s">
        <v>291</v>
      </c>
      <c r="C546" s="178">
        <f>D546+G546+K546</f>
        <v>0.75</v>
      </c>
      <c r="D546" s="178"/>
      <c r="E546" s="178"/>
      <c r="F546" s="178"/>
      <c r="G546" s="178">
        <v>0.75</v>
      </c>
      <c r="H546" s="178"/>
      <c r="I546" s="178">
        <f>G546-H546-J546</f>
        <v>0.75</v>
      </c>
      <c r="J546" s="178"/>
      <c r="K546" s="178"/>
      <c r="L546" s="183">
        <f>L528</f>
        <v>25081</v>
      </c>
      <c r="M546" s="183">
        <f>C546*L546</f>
        <v>18810.75</v>
      </c>
      <c r="N546" s="183">
        <v>4</v>
      </c>
      <c r="O546" s="183">
        <f>ROUND(M546*N546/100,2)</f>
        <v>752.43</v>
      </c>
      <c r="P546" s="183"/>
      <c r="Q546" s="183"/>
      <c r="R546" s="183"/>
      <c r="S546" s="183">
        <f>ROUND(M546*R546,2)</f>
        <v>0</v>
      </c>
      <c r="T546" s="183"/>
      <c r="U546" s="183">
        <v>15</v>
      </c>
      <c r="V546" s="183">
        <f>ROUND(M546*U546/100,2)</f>
        <v>2821.61</v>
      </c>
      <c r="W546" s="183">
        <f>ROUND((M546+O546+S546+V546)*0.15,2)</f>
        <v>3357.72</v>
      </c>
      <c r="X546" s="183">
        <f>M546+O546+S546+V546+W546</f>
        <v>25742.510000000002</v>
      </c>
    </row>
    <row r="547" spans="1:24" ht="15.75">
      <c r="A547" s="11"/>
      <c r="B547" s="176" t="s">
        <v>54</v>
      </c>
      <c r="C547" s="32">
        <f>C546</f>
        <v>0.75</v>
      </c>
      <c r="D547" s="178">
        <f aca="true" t="shared" si="252" ref="D547:K547">D546</f>
        <v>0</v>
      </c>
      <c r="E547" s="178">
        <f t="shared" si="252"/>
        <v>0</v>
      </c>
      <c r="F547" s="178">
        <f t="shared" si="252"/>
        <v>0</v>
      </c>
      <c r="G547" s="178">
        <f t="shared" si="252"/>
        <v>0.75</v>
      </c>
      <c r="H547" s="178">
        <f t="shared" si="252"/>
        <v>0</v>
      </c>
      <c r="I547" s="178">
        <f t="shared" si="252"/>
        <v>0.75</v>
      </c>
      <c r="J547" s="178">
        <f t="shared" si="252"/>
        <v>0</v>
      </c>
      <c r="K547" s="178">
        <f t="shared" si="252"/>
        <v>0</v>
      </c>
      <c r="L547" s="178"/>
      <c r="M547" s="178">
        <f aca="true" t="shared" si="253" ref="M547:X547">M546</f>
        <v>18810.75</v>
      </c>
      <c r="N547" s="178"/>
      <c r="O547" s="178">
        <f t="shared" si="253"/>
        <v>752.43</v>
      </c>
      <c r="P547" s="178">
        <f t="shared" si="253"/>
        <v>0</v>
      </c>
      <c r="Q547" s="178"/>
      <c r="R547" s="178"/>
      <c r="S547" s="178">
        <f t="shared" si="253"/>
        <v>0</v>
      </c>
      <c r="T547" s="178"/>
      <c r="U547" s="178"/>
      <c r="V547" s="178">
        <f t="shared" si="253"/>
        <v>2821.61</v>
      </c>
      <c r="W547" s="178">
        <f t="shared" si="253"/>
        <v>3357.72</v>
      </c>
      <c r="X547" s="178">
        <f t="shared" si="253"/>
        <v>25742.510000000002</v>
      </c>
    </row>
    <row r="548" spans="1:24" ht="15">
      <c r="A548" s="11"/>
      <c r="B548" s="188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</row>
    <row r="549" spans="2:24" s="142" customFormat="1" ht="15.75">
      <c r="B549" s="181" t="s">
        <v>55</v>
      </c>
      <c r="C549" s="144">
        <f>C546</f>
        <v>0.75</v>
      </c>
      <c r="D549" s="144">
        <f aca="true" t="shared" si="254" ref="D549:K549">D546</f>
        <v>0</v>
      </c>
      <c r="E549" s="144">
        <f t="shared" si="254"/>
        <v>0</v>
      </c>
      <c r="F549" s="144">
        <f t="shared" si="254"/>
        <v>0</v>
      </c>
      <c r="G549" s="144">
        <f t="shared" si="254"/>
        <v>0.75</v>
      </c>
      <c r="H549" s="144">
        <f t="shared" si="254"/>
        <v>0</v>
      </c>
      <c r="I549" s="144">
        <f t="shared" si="254"/>
        <v>0.75</v>
      </c>
      <c r="J549" s="144">
        <f t="shared" si="254"/>
        <v>0</v>
      </c>
      <c r="K549" s="144">
        <f t="shared" si="254"/>
        <v>0</v>
      </c>
      <c r="L549" s="144"/>
      <c r="M549" s="144">
        <f aca="true" t="shared" si="255" ref="M549:X549">M546</f>
        <v>18810.75</v>
      </c>
      <c r="N549" s="144"/>
      <c r="O549" s="144">
        <f t="shared" si="255"/>
        <v>752.43</v>
      </c>
      <c r="P549" s="144">
        <f t="shared" si="255"/>
        <v>0</v>
      </c>
      <c r="Q549" s="144"/>
      <c r="R549" s="144"/>
      <c r="S549" s="144">
        <f t="shared" si="255"/>
        <v>0</v>
      </c>
      <c r="T549" s="144"/>
      <c r="U549" s="144"/>
      <c r="V549" s="144">
        <f t="shared" si="255"/>
        <v>2821.61</v>
      </c>
      <c r="W549" s="144">
        <f t="shared" si="255"/>
        <v>3357.72</v>
      </c>
      <c r="X549" s="144">
        <f t="shared" si="255"/>
        <v>25742.510000000002</v>
      </c>
    </row>
    <row r="550" spans="2:24" s="14" customFormat="1" ht="15.75">
      <c r="B550" s="51" t="s">
        <v>59</v>
      </c>
      <c r="C550" s="144">
        <f>SUM(C549:C549)</f>
        <v>0.75</v>
      </c>
      <c r="D550" s="144">
        <f aca="true" t="shared" si="256" ref="D550:K550">SUM(D549:D549)</f>
        <v>0</v>
      </c>
      <c r="E550" s="144">
        <f t="shared" si="256"/>
        <v>0</v>
      </c>
      <c r="F550" s="144">
        <f t="shared" si="256"/>
        <v>0</v>
      </c>
      <c r="G550" s="144">
        <f t="shared" si="256"/>
        <v>0.75</v>
      </c>
      <c r="H550" s="144">
        <f t="shared" si="256"/>
        <v>0</v>
      </c>
      <c r="I550" s="144">
        <f t="shared" si="256"/>
        <v>0.75</v>
      </c>
      <c r="J550" s="144">
        <f t="shared" si="256"/>
        <v>0</v>
      </c>
      <c r="K550" s="144">
        <f t="shared" si="256"/>
        <v>0</v>
      </c>
      <c r="L550" s="144"/>
      <c r="M550" s="144">
        <f aca="true" t="shared" si="257" ref="M550:S550">SUM(M549:M549)</f>
        <v>18810.75</v>
      </c>
      <c r="N550" s="144"/>
      <c r="O550" s="144">
        <f t="shared" si="257"/>
        <v>752.43</v>
      </c>
      <c r="P550" s="144">
        <f t="shared" si="257"/>
        <v>0</v>
      </c>
      <c r="Q550" s="144"/>
      <c r="R550" s="144"/>
      <c r="S550" s="144">
        <f t="shared" si="257"/>
        <v>0</v>
      </c>
      <c r="T550" s="144"/>
      <c r="U550" s="144"/>
      <c r="V550" s="144">
        <f>SUM(V549:V549)</f>
        <v>2821.61</v>
      </c>
      <c r="W550" s="144">
        <f>SUM(W549:W549)</f>
        <v>3357.72</v>
      </c>
      <c r="X550" s="144">
        <f>SUM(X549:X549)</f>
        <v>25742.510000000002</v>
      </c>
    </row>
    <row r="551" spans="2:24" s="14" customFormat="1" ht="12.75">
      <c r="B551" s="50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</row>
    <row r="552" spans="2:24" s="24" customFormat="1" ht="15.75" hidden="1">
      <c r="B552" s="300" t="s">
        <v>163</v>
      </c>
      <c r="C552" s="300"/>
      <c r="D552" s="300"/>
      <c r="E552" s="300"/>
      <c r="F552" s="300"/>
      <c r="G552" s="300"/>
      <c r="H552" s="300"/>
      <c r="I552" s="300"/>
      <c r="J552" s="300"/>
      <c r="K552" s="300"/>
      <c r="L552" s="300"/>
      <c r="M552" s="300"/>
      <c r="N552" s="300"/>
      <c r="O552" s="300"/>
      <c r="P552" s="300"/>
      <c r="Q552" s="300"/>
      <c r="R552" s="300"/>
      <c r="S552" s="300"/>
      <c r="T552" s="300"/>
      <c r="U552" s="300"/>
      <c r="V552" s="300"/>
      <c r="W552" s="300"/>
      <c r="X552" s="300"/>
    </row>
    <row r="553" spans="2:24" s="24" customFormat="1" ht="15.75" hidden="1"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</row>
    <row r="554" spans="1:24" s="90" customFormat="1" ht="38.25" customHeight="1" hidden="1">
      <c r="A554" s="283" t="s">
        <v>52</v>
      </c>
      <c r="B554" s="301" t="s">
        <v>0</v>
      </c>
      <c r="C554" s="301" t="s">
        <v>51</v>
      </c>
      <c r="D554" s="301"/>
      <c r="E554" s="301"/>
      <c r="F554" s="301"/>
      <c r="G554" s="301"/>
      <c r="H554" s="301"/>
      <c r="I554" s="301"/>
      <c r="J554" s="301"/>
      <c r="K554" s="301"/>
      <c r="L554" s="301" t="s">
        <v>105</v>
      </c>
      <c r="M554" s="301" t="s">
        <v>71</v>
      </c>
      <c r="N554" s="301" t="s">
        <v>72</v>
      </c>
      <c r="O554" s="301"/>
      <c r="P554" s="301"/>
      <c r="Q554" s="277"/>
      <c r="R554" s="301" t="s">
        <v>74</v>
      </c>
      <c r="S554" s="301"/>
      <c r="T554" s="301"/>
      <c r="U554" s="301"/>
      <c r="V554" s="301"/>
      <c r="W554" s="302" t="s">
        <v>75</v>
      </c>
      <c r="X554" s="301" t="s">
        <v>76</v>
      </c>
    </row>
    <row r="555" spans="1:24" s="90" customFormat="1" ht="86.25" customHeight="1" hidden="1">
      <c r="A555" s="283"/>
      <c r="B555" s="301"/>
      <c r="C555" s="278" t="s">
        <v>48</v>
      </c>
      <c r="D555" s="304" t="s">
        <v>49</v>
      </c>
      <c r="E555" s="304"/>
      <c r="F555" s="304"/>
      <c r="G555" s="305" t="s">
        <v>39</v>
      </c>
      <c r="H555" s="305"/>
      <c r="I555" s="305"/>
      <c r="J555" s="305"/>
      <c r="K555" s="278" t="s">
        <v>50</v>
      </c>
      <c r="L555" s="301"/>
      <c r="M555" s="301"/>
      <c r="N555" s="301" t="s">
        <v>157</v>
      </c>
      <c r="O555" s="301"/>
      <c r="P555" s="277" t="s">
        <v>73</v>
      </c>
      <c r="Q555" s="277"/>
      <c r="R555" s="301" t="s">
        <v>158</v>
      </c>
      <c r="S555" s="301"/>
      <c r="T555" s="277"/>
      <c r="U555" s="301" t="s">
        <v>159</v>
      </c>
      <c r="V555" s="301"/>
      <c r="W555" s="303"/>
      <c r="X555" s="301"/>
    </row>
    <row r="556" spans="1:24" ht="12.75" hidden="1">
      <c r="A556" s="11"/>
      <c r="B556" s="97" t="s">
        <v>55</v>
      </c>
      <c r="C556" s="98"/>
      <c r="D556" s="99"/>
      <c r="E556" s="99"/>
      <c r="F556" s="99"/>
      <c r="G556" s="100"/>
      <c r="H556" s="100"/>
      <c r="I556" s="100"/>
      <c r="J556" s="100"/>
      <c r="K556" s="101"/>
      <c r="L556" s="93"/>
      <c r="M556" s="93"/>
      <c r="N556" s="93"/>
      <c r="O556" s="93"/>
      <c r="P556" s="93"/>
      <c r="Q556" s="93"/>
      <c r="R556" s="93"/>
      <c r="S556" s="93">
        <f>ROUND(M556*R556,2)</f>
        <v>0</v>
      </c>
      <c r="T556" s="93"/>
      <c r="U556" s="93"/>
      <c r="V556" s="93">
        <f>ROUND(M556*U556/100,2)</f>
        <v>0</v>
      </c>
      <c r="W556" s="93">
        <f>ROUND((M556+O556+S556+V556)*0.15,2)</f>
        <v>0</v>
      </c>
      <c r="X556" s="93">
        <f>M556+O556+S556+V556+W556</f>
        <v>0</v>
      </c>
    </row>
    <row r="557" spans="1:24" ht="12.75" hidden="1">
      <c r="A557" s="11"/>
      <c r="B557" s="102" t="s">
        <v>22</v>
      </c>
      <c r="C557" s="103">
        <f>D557+G557+K557</f>
        <v>0</v>
      </c>
      <c r="D557" s="103"/>
      <c r="E557" s="103"/>
      <c r="F557" s="103"/>
      <c r="G557" s="103"/>
      <c r="H557" s="103"/>
      <c r="I557" s="103"/>
      <c r="J557" s="103"/>
      <c r="K557" s="103"/>
      <c r="L557" s="104">
        <f>L546</f>
        <v>25081</v>
      </c>
      <c r="M557" s="104">
        <f>C557*L557</f>
        <v>0</v>
      </c>
      <c r="N557" s="104">
        <v>15</v>
      </c>
      <c r="O557" s="104">
        <f>ROUND(M557*N557/100,2)</f>
        <v>0</v>
      </c>
      <c r="P557" s="104"/>
      <c r="Q557" s="104"/>
      <c r="R557" s="104"/>
      <c r="S557" s="104">
        <f>ROUND(M557*R557,2)</f>
        <v>0</v>
      </c>
      <c r="T557" s="104"/>
      <c r="U557" s="104"/>
      <c r="V557" s="104">
        <f>ROUND(M557*U557/100,2)</f>
        <v>0</v>
      </c>
      <c r="W557" s="104">
        <f>ROUND((M557+O557+S557+V557)*0.15,2)</f>
        <v>0</v>
      </c>
      <c r="X557" s="104">
        <f>M557+O557+S557+V557+W557</f>
        <v>0</v>
      </c>
    </row>
    <row r="558" spans="1:24" ht="12.75" hidden="1">
      <c r="A558" s="11"/>
      <c r="B558" s="105" t="s">
        <v>54</v>
      </c>
      <c r="C558" s="103">
        <f>C557</f>
        <v>0</v>
      </c>
      <c r="D558" s="103">
        <f aca="true" t="shared" si="258" ref="D558:J558">D557</f>
        <v>0</v>
      </c>
      <c r="E558" s="103">
        <f t="shared" si="258"/>
        <v>0</v>
      </c>
      <c r="F558" s="103">
        <f t="shared" si="258"/>
        <v>0</v>
      </c>
      <c r="G558" s="103">
        <f t="shared" si="258"/>
        <v>0</v>
      </c>
      <c r="H558" s="103">
        <f t="shared" si="258"/>
        <v>0</v>
      </c>
      <c r="I558" s="103">
        <f t="shared" si="258"/>
        <v>0</v>
      </c>
      <c r="J558" s="103">
        <f t="shared" si="258"/>
        <v>0</v>
      </c>
      <c r="K558" s="103">
        <f>K557</f>
        <v>0</v>
      </c>
      <c r="L558" s="103"/>
      <c r="M558" s="103">
        <f aca="true" t="shared" si="259" ref="M558:X558">M557</f>
        <v>0</v>
      </c>
      <c r="N558" s="103"/>
      <c r="O558" s="103">
        <f t="shared" si="259"/>
        <v>0</v>
      </c>
      <c r="P558" s="103">
        <f t="shared" si="259"/>
        <v>0</v>
      </c>
      <c r="Q558" s="103"/>
      <c r="R558" s="103">
        <f t="shared" si="259"/>
        <v>0</v>
      </c>
      <c r="S558" s="103">
        <f t="shared" si="259"/>
        <v>0</v>
      </c>
      <c r="T558" s="103"/>
      <c r="U558" s="103">
        <f t="shared" si="259"/>
        <v>0</v>
      </c>
      <c r="V558" s="103">
        <f t="shared" si="259"/>
        <v>0</v>
      </c>
      <c r="W558" s="103">
        <f t="shared" si="259"/>
        <v>0</v>
      </c>
      <c r="X558" s="103">
        <f t="shared" si="259"/>
        <v>0</v>
      </c>
    </row>
    <row r="559" spans="1:24" ht="12.75" hidden="1">
      <c r="A559" s="11"/>
      <c r="B559" s="106" t="s">
        <v>56</v>
      </c>
      <c r="C559" s="103"/>
      <c r="D559" s="107"/>
      <c r="E559" s="107"/>
      <c r="F559" s="107"/>
      <c r="G559" s="108"/>
      <c r="H559" s="108"/>
      <c r="I559" s="103">
        <f>G559-H559-J559</f>
        <v>0</v>
      </c>
      <c r="J559" s="108"/>
      <c r="K559" s="109"/>
      <c r="L559" s="104"/>
      <c r="M559" s="104"/>
      <c r="N559" s="104"/>
      <c r="O559" s="104"/>
      <c r="P559" s="104"/>
      <c r="Q559" s="104"/>
      <c r="R559" s="104"/>
      <c r="S559" s="104">
        <f>ROUND(M559*R559,2)</f>
        <v>0</v>
      </c>
      <c r="T559" s="104"/>
      <c r="U559" s="104"/>
      <c r="V559" s="104">
        <f>ROUND(M559*U559/100,2)</f>
        <v>0</v>
      </c>
      <c r="W559" s="104">
        <f>ROUND((M559+O559+S559+V559)*0.15,2)</f>
        <v>0</v>
      </c>
      <c r="X559" s="104">
        <f>M559+O559+S559+V559+W559</f>
        <v>0</v>
      </c>
    </row>
    <row r="560" spans="1:24" ht="12.75" hidden="1">
      <c r="A560" s="11"/>
      <c r="B560" s="110" t="s">
        <v>23</v>
      </c>
      <c r="C560" s="103">
        <f>D560+G560+K560</f>
        <v>0</v>
      </c>
      <c r="D560" s="103"/>
      <c r="E560" s="103"/>
      <c r="F560" s="103"/>
      <c r="G560" s="103"/>
      <c r="H560" s="103"/>
      <c r="I560" s="103"/>
      <c r="J560" s="103"/>
      <c r="K560" s="103"/>
      <c r="L560" s="104">
        <f>L532</f>
        <v>16070</v>
      </c>
      <c r="M560" s="104">
        <f>C560*L560</f>
        <v>0</v>
      </c>
      <c r="N560" s="104">
        <v>15</v>
      </c>
      <c r="O560" s="104">
        <f>ROUND(M560*N560/100,2)</f>
        <v>0</v>
      </c>
      <c r="P560" s="104"/>
      <c r="Q560" s="104"/>
      <c r="R560" s="104"/>
      <c r="S560" s="104">
        <f>ROUND(M560*R560,2)</f>
        <v>0</v>
      </c>
      <c r="T560" s="104"/>
      <c r="U560" s="104"/>
      <c r="V560" s="104">
        <f>ROUND(M560*U560/100,2)</f>
        <v>0</v>
      </c>
      <c r="W560" s="104">
        <f>ROUND((M560+O560+S560+V560)*0.15,2)</f>
        <v>0</v>
      </c>
      <c r="X560" s="104">
        <f>M560+O560+S560+V560+W560</f>
        <v>0</v>
      </c>
    </row>
    <row r="561" spans="1:24" ht="12.75" hidden="1">
      <c r="A561" s="11"/>
      <c r="B561" s="105" t="s">
        <v>54</v>
      </c>
      <c r="C561" s="103">
        <f>C560</f>
        <v>0</v>
      </c>
      <c r="D561" s="103">
        <f aca="true" t="shared" si="260" ref="D561:K561">D560</f>
        <v>0</v>
      </c>
      <c r="E561" s="103">
        <f t="shared" si="260"/>
        <v>0</v>
      </c>
      <c r="F561" s="103">
        <f t="shared" si="260"/>
        <v>0</v>
      </c>
      <c r="G561" s="103">
        <f t="shared" si="260"/>
        <v>0</v>
      </c>
      <c r="H561" s="103">
        <f t="shared" si="260"/>
        <v>0</v>
      </c>
      <c r="I561" s="103">
        <f t="shared" si="260"/>
        <v>0</v>
      </c>
      <c r="J561" s="103">
        <f t="shared" si="260"/>
        <v>0</v>
      </c>
      <c r="K561" s="103">
        <f t="shared" si="260"/>
        <v>0</v>
      </c>
      <c r="L561" s="103"/>
      <c r="M561" s="103">
        <f aca="true" t="shared" si="261" ref="M561:X561">M560</f>
        <v>0</v>
      </c>
      <c r="N561" s="103"/>
      <c r="O561" s="103">
        <f t="shared" si="261"/>
        <v>0</v>
      </c>
      <c r="P561" s="103">
        <f t="shared" si="261"/>
        <v>0</v>
      </c>
      <c r="Q561" s="103"/>
      <c r="R561" s="103">
        <f t="shared" si="261"/>
        <v>0</v>
      </c>
      <c r="S561" s="103">
        <f t="shared" si="261"/>
        <v>0</v>
      </c>
      <c r="T561" s="103"/>
      <c r="U561" s="103">
        <f t="shared" si="261"/>
        <v>0</v>
      </c>
      <c r="V561" s="103">
        <f t="shared" si="261"/>
        <v>0</v>
      </c>
      <c r="W561" s="103">
        <f t="shared" si="261"/>
        <v>0</v>
      </c>
      <c r="X561" s="103">
        <f t="shared" si="261"/>
        <v>0</v>
      </c>
    </row>
    <row r="562" spans="1:24" ht="12.75" hidden="1">
      <c r="A562" s="11"/>
      <c r="B562" s="111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</row>
    <row r="563" spans="1:24" s="8" customFormat="1" ht="12.75" hidden="1">
      <c r="A563" s="58"/>
      <c r="B563" s="97" t="s">
        <v>55</v>
      </c>
      <c r="C563" s="94">
        <f>C557</f>
        <v>0</v>
      </c>
      <c r="D563" s="94">
        <f aca="true" t="shared" si="262" ref="D563:K563">D557</f>
        <v>0</v>
      </c>
      <c r="E563" s="94">
        <f t="shared" si="262"/>
        <v>0</v>
      </c>
      <c r="F563" s="94">
        <f t="shared" si="262"/>
        <v>0</v>
      </c>
      <c r="G563" s="94">
        <f t="shared" si="262"/>
        <v>0</v>
      </c>
      <c r="H563" s="94">
        <f t="shared" si="262"/>
        <v>0</v>
      </c>
      <c r="I563" s="94">
        <f t="shared" si="262"/>
        <v>0</v>
      </c>
      <c r="J563" s="94">
        <f t="shared" si="262"/>
        <v>0</v>
      </c>
      <c r="K563" s="94">
        <f t="shared" si="262"/>
        <v>0</v>
      </c>
      <c r="L563" s="94"/>
      <c r="M563" s="94">
        <f aca="true" t="shared" si="263" ref="M563:X563">M557</f>
        <v>0</v>
      </c>
      <c r="N563" s="94"/>
      <c r="O563" s="94">
        <f t="shared" si="263"/>
        <v>0</v>
      </c>
      <c r="P563" s="94">
        <f t="shared" si="263"/>
        <v>0</v>
      </c>
      <c r="Q563" s="94"/>
      <c r="R563" s="94">
        <f t="shared" si="263"/>
        <v>0</v>
      </c>
      <c r="S563" s="94">
        <f t="shared" si="263"/>
        <v>0</v>
      </c>
      <c r="T563" s="94"/>
      <c r="U563" s="94">
        <f t="shared" si="263"/>
        <v>0</v>
      </c>
      <c r="V563" s="94">
        <f t="shared" si="263"/>
        <v>0</v>
      </c>
      <c r="W563" s="94">
        <f t="shared" si="263"/>
        <v>0</v>
      </c>
      <c r="X563" s="94">
        <f t="shared" si="263"/>
        <v>0</v>
      </c>
    </row>
    <row r="564" spans="1:24" s="8" customFormat="1" ht="12.75" hidden="1">
      <c r="A564" s="58"/>
      <c r="B564" s="97" t="s">
        <v>56</v>
      </c>
      <c r="C564" s="94">
        <f>C560</f>
        <v>0</v>
      </c>
      <c r="D564" s="94">
        <f aca="true" t="shared" si="264" ref="D564:K564">D560</f>
        <v>0</v>
      </c>
      <c r="E564" s="94">
        <f t="shared" si="264"/>
        <v>0</v>
      </c>
      <c r="F564" s="94">
        <f t="shared" si="264"/>
        <v>0</v>
      </c>
      <c r="G564" s="94">
        <f t="shared" si="264"/>
        <v>0</v>
      </c>
      <c r="H564" s="94">
        <f t="shared" si="264"/>
        <v>0</v>
      </c>
      <c r="I564" s="94">
        <f t="shared" si="264"/>
        <v>0</v>
      </c>
      <c r="J564" s="94">
        <f t="shared" si="264"/>
        <v>0</v>
      </c>
      <c r="K564" s="94">
        <f t="shared" si="264"/>
        <v>0</v>
      </c>
      <c r="L564" s="94"/>
      <c r="M564" s="94">
        <f aca="true" t="shared" si="265" ref="M564:X564">M560</f>
        <v>0</v>
      </c>
      <c r="N564" s="94"/>
      <c r="O564" s="94">
        <f t="shared" si="265"/>
        <v>0</v>
      </c>
      <c r="P564" s="94">
        <f t="shared" si="265"/>
        <v>0</v>
      </c>
      <c r="Q564" s="94"/>
      <c r="R564" s="94">
        <f t="shared" si="265"/>
        <v>0</v>
      </c>
      <c r="S564" s="94">
        <f t="shared" si="265"/>
        <v>0</v>
      </c>
      <c r="T564" s="94"/>
      <c r="U564" s="94">
        <f t="shared" si="265"/>
        <v>0</v>
      </c>
      <c r="V564" s="94">
        <f t="shared" si="265"/>
        <v>0</v>
      </c>
      <c r="W564" s="94">
        <f t="shared" si="265"/>
        <v>0</v>
      </c>
      <c r="X564" s="94">
        <f t="shared" si="265"/>
        <v>0</v>
      </c>
    </row>
    <row r="565" spans="2:24" s="14" customFormat="1" ht="12.75" hidden="1">
      <c r="B565" s="112" t="s">
        <v>59</v>
      </c>
      <c r="C565" s="113">
        <f>SUM(C563:C564)</f>
        <v>0</v>
      </c>
      <c r="D565" s="113">
        <f aca="true" t="shared" si="266" ref="D565:K565">SUM(D563:D564)</f>
        <v>0</v>
      </c>
      <c r="E565" s="113">
        <f t="shared" si="266"/>
        <v>0</v>
      </c>
      <c r="F565" s="113">
        <f t="shared" si="266"/>
        <v>0</v>
      </c>
      <c r="G565" s="113">
        <f t="shared" si="266"/>
        <v>0</v>
      </c>
      <c r="H565" s="113">
        <f t="shared" si="266"/>
        <v>0</v>
      </c>
      <c r="I565" s="113">
        <f t="shared" si="266"/>
        <v>0</v>
      </c>
      <c r="J565" s="113">
        <f t="shared" si="266"/>
        <v>0</v>
      </c>
      <c r="K565" s="113">
        <f t="shared" si="266"/>
        <v>0</v>
      </c>
      <c r="L565" s="113"/>
      <c r="M565" s="113">
        <f aca="true" t="shared" si="267" ref="M565:X565">SUM(M563:M564)</f>
        <v>0</v>
      </c>
      <c r="N565" s="113"/>
      <c r="O565" s="113">
        <f t="shared" si="267"/>
        <v>0</v>
      </c>
      <c r="P565" s="113">
        <f t="shared" si="267"/>
        <v>0</v>
      </c>
      <c r="Q565" s="113"/>
      <c r="R565" s="113">
        <f t="shared" si="267"/>
        <v>0</v>
      </c>
      <c r="S565" s="113">
        <f t="shared" si="267"/>
        <v>0</v>
      </c>
      <c r="T565" s="113"/>
      <c r="U565" s="113">
        <f t="shared" si="267"/>
        <v>0</v>
      </c>
      <c r="V565" s="113">
        <f t="shared" si="267"/>
        <v>0</v>
      </c>
      <c r="W565" s="113">
        <f t="shared" si="267"/>
        <v>0</v>
      </c>
      <c r="X565" s="113">
        <f t="shared" si="267"/>
        <v>0</v>
      </c>
    </row>
    <row r="566" spans="2:11" s="24" customFormat="1" ht="15.75" hidden="1">
      <c r="B566" s="66" t="s">
        <v>63</v>
      </c>
      <c r="C566" s="66"/>
      <c r="D566" s="66"/>
      <c r="E566" s="66"/>
      <c r="F566" s="66"/>
      <c r="G566" s="66"/>
      <c r="H566" s="66"/>
      <c r="I566" s="66"/>
      <c r="J566" s="66"/>
      <c r="K566" s="66"/>
    </row>
    <row r="567" spans="1:24" ht="12.75" hidden="1">
      <c r="A567" s="11"/>
      <c r="B567" s="15" t="s">
        <v>55</v>
      </c>
      <c r="C567" s="4"/>
      <c r="K567" s="34"/>
      <c r="L567" s="11"/>
      <c r="M567" s="11">
        <f>C567*L567</f>
        <v>0</v>
      </c>
      <c r="N567" s="11"/>
      <c r="O567" s="11">
        <f>ROUND(M567*N567/100,2)</f>
        <v>0</v>
      </c>
      <c r="P567" s="11"/>
      <c r="Q567" s="11"/>
      <c r="R567" s="11"/>
      <c r="S567" s="11"/>
      <c r="T567" s="11"/>
      <c r="U567" s="11"/>
      <c r="V567" s="11"/>
      <c r="W567" s="11">
        <f>ROUND((M567+O567+S567+V567)*0.15,2)</f>
        <v>0</v>
      </c>
      <c r="X567" s="11">
        <f>M567+O567+S567+V567+W567</f>
        <v>0</v>
      </c>
    </row>
    <row r="568" spans="1:24" ht="12.75" hidden="1">
      <c r="A568" s="11"/>
      <c r="B568" s="44" t="s">
        <v>38</v>
      </c>
      <c r="C568" s="31">
        <f>D568+G568+K568</f>
        <v>0</v>
      </c>
      <c r="D568" s="31"/>
      <c r="E568" s="31"/>
      <c r="F568" s="31"/>
      <c r="G568" s="31"/>
      <c r="H568" s="31"/>
      <c r="I568" s="31"/>
      <c r="J568" s="31"/>
      <c r="K568" s="31"/>
      <c r="L568" s="45">
        <f>L557</f>
        <v>25081</v>
      </c>
      <c r="M568" s="45">
        <f>C568*L568</f>
        <v>0</v>
      </c>
      <c r="N568" s="45">
        <v>4</v>
      </c>
      <c r="O568" s="45">
        <f>ROUND(M568*N568/100,2)</f>
        <v>0</v>
      </c>
      <c r="P568" s="45"/>
      <c r="Q568" s="45"/>
      <c r="R568" s="45"/>
      <c r="S568" s="45">
        <f>ROUND(M568*R568,2)</f>
        <v>0</v>
      </c>
      <c r="T568" s="45"/>
      <c r="U568" s="45">
        <v>15</v>
      </c>
      <c r="V568" s="45">
        <f>ROUND(M568*U568/100,2)</f>
        <v>0</v>
      </c>
      <c r="W568" s="45">
        <f>ROUND((M568+O568+S568+V568)*0.15,2)</f>
        <v>0</v>
      </c>
      <c r="X568" s="45">
        <f>M568+O568+S568+V568+W568</f>
        <v>0</v>
      </c>
    </row>
    <row r="569" spans="1:24" ht="12.75" hidden="1">
      <c r="A569" s="11"/>
      <c r="B569" s="46" t="s">
        <v>54</v>
      </c>
      <c r="C569" s="31">
        <f>C568</f>
        <v>0</v>
      </c>
      <c r="D569" s="31">
        <f aca="true" t="shared" si="268" ref="D569:K569">D568</f>
        <v>0</v>
      </c>
      <c r="E569" s="31">
        <f t="shared" si="268"/>
        <v>0</v>
      </c>
      <c r="F569" s="31">
        <f t="shared" si="268"/>
        <v>0</v>
      </c>
      <c r="G569" s="31">
        <f t="shared" si="268"/>
        <v>0</v>
      </c>
      <c r="H569" s="31">
        <f t="shared" si="268"/>
        <v>0</v>
      </c>
      <c r="I569" s="31">
        <f t="shared" si="268"/>
        <v>0</v>
      </c>
      <c r="J569" s="31">
        <f t="shared" si="268"/>
        <v>0</v>
      </c>
      <c r="K569" s="31">
        <f t="shared" si="268"/>
        <v>0</v>
      </c>
      <c r="L569" s="31"/>
      <c r="M569" s="31">
        <f aca="true" t="shared" si="269" ref="M569:X569">M568</f>
        <v>0</v>
      </c>
      <c r="N569" s="31"/>
      <c r="O569" s="31">
        <f t="shared" si="269"/>
        <v>0</v>
      </c>
      <c r="P569" s="31">
        <f t="shared" si="269"/>
        <v>0</v>
      </c>
      <c r="Q569" s="31"/>
      <c r="R569" s="31">
        <f t="shared" si="269"/>
        <v>0</v>
      </c>
      <c r="S569" s="31">
        <f t="shared" si="269"/>
        <v>0</v>
      </c>
      <c r="T569" s="31"/>
      <c r="U569" s="31"/>
      <c r="V569" s="31">
        <f t="shared" si="269"/>
        <v>0</v>
      </c>
      <c r="W569" s="31">
        <f t="shared" si="269"/>
        <v>0</v>
      </c>
      <c r="X569" s="31">
        <f t="shared" si="269"/>
        <v>0</v>
      </c>
    </row>
    <row r="570" spans="1:24" ht="12.75" hidden="1">
      <c r="A570" s="11"/>
      <c r="B570" s="15" t="s">
        <v>56</v>
      </c>
      <c r="C570" s="31"/>
      <c r="D570" s="56"/>
      <c r="E570" s="56"/>
      <c r="F570" s="56"/>
      <c r="G570" s="62"/>
      <c r="H570" s="62"/>
      <c r="I570" s="31">
        <f>G570-H570-J570</f>
        <v>0</v>
      </c>
      <c r="J570" s="62"/>
      <c r="K570" s="68"/>
      <c r="L570" s="45"/>
      <c r="M570" s="11">
        <f>C570*L570</f>
        <v>0</v>
      </c>
      <c r="N570" s="11"/>
      <c r="O570" s="11">
        <f>ROUND(M570*N570/100,2)</f>
        <v>0</v>
      </c>
      <c r="P570" s="11"/>
      <c r="Q570" s="11"/>
      <c r="R570" s="11"/>
      <c r="S570" s="11">
        <f>ROUND(M570*R570,2)</f>
        <v>0</v>
      </c>
      <c r="T570" s="11"/>
      <c r="U570" s="11"/>
      <c r="V570" s="11">
        <f>ROUND(M570*U570/100,2)</f>
        <v>0</v>
      </c>
      <c r="W570" s="11">
        <f>ROUND((M570+O570+S570+V570)*0.15,2)</f>
        <v>0</v>
      </c>
      <c r="X570" s="11">
        <f>M570+O570+S570+V570+W570</f>
        <v>0</v>
      </c>
    </row>
    <row r="571" spans="1:24" ht="12.75" hidden="1">
      <c r="A571" s="11"/>
      <c r="B571" s="48" t="s">
        <v>23</v>
      </c>
      <c r="C571" s="31">
        <f>D571+G571+K571</f>
        <v>0</v>
      </c>
      <c r="D571" s="31"/>
      <c r="E571" s="31"/>
      <c r="F571" s="31"/>
      <c r="G571" s="31"/>
      <c r="H571" s="31"/>
      <c r="I571" s="31"/>
      <c r="J571" s="31"/>
      <c r="K571" s="31"/>
      <c r="L571" s="45">
        <f>L560</f>
        <v>16070</v>
      </c>
      <c r="M571" s="45">
        <f>C571*L571</f>
        <v>0</v>
      </c>
      <c r="N571" s="45">
        <v>4</v>
      </c>
      <c r="O571" s="45">
        <f>ROUND(M571*N571/100,2)</f>
        <v>0</v>
      </c>
      <c r="P571" s="45"/>
      <c r="Q571" s="45"/>
      <c r="R571" s="45"/>
      <c r="S571" s="45">
        <f>ROUND(M571*R571,2)</f>
        <v>0</v>
      </c>
      <c r="T571" s="45"/>
      <c r="U571" s="45">
        <v>15</v>
      </c>
      <c r="V571" s="45">
        <f>ROUND(M571*U571/100,2)</f>
        <v>0</v>
      </c>
      <c r="W571" s="45">
        <f>ROUND((M571+O571+S571+V571)*0.15,2)</f>
        <v>0</v>
      </c>
      <c r="X571" s="45">
        <f>M571+O571+S571+V571+W571</f>
        <v>0</v>
      </c>
    </row>
    <row r="572" spans="1:24" ht="12.75" hidden="1">
      <c r="A572" s="11"/>
      <c r="B572" s="46" t="s">
        <v>54</v>
      </c>
      <c r="C572" s="31">
        <f>SUM(C571:C571)</f>
        <v>0</v>
      </c>
      <c r="D572" s="31">
        <f aca="true" t="shared" si="270" ref="D572:K572">SUM(D571:D571)</f>
        <v>0</v>
      </c>
      <c r="E572" s="31">
        <f t="shared" si="270"/>
        <v>0</v>
      </c>
      <c r="F572" s="31">
        <f t="shared" si="270"/>
        <v>0</v>
      </c>
      <c r="G572" s="31">
        <f t="shared" si="270"/>
        <v>0</v>
      </c>
      <c r="H572" s="31">
        <f t="shared" si="270"/>
        <v>0</v>
      </c>
      <c r="I572" s="31">
        <f t="shared" si="270"/>
        <v>0</v>
      </c>
      <c r="J572" s="31">
        <f t="shared" si="270"/>
        <v>0</v>
      </c>
      <c r="K572" s="31">
        <f t="shared" si="270"/>
        <v>0</v>
      </c>
      <c r="L572" s="31"/>
      <c r="M572" s="31">
        <f aca="true" t="shared" si="271" ref="M572:S572">SUM(M571:M571)</f>
        <v>0</v>
      </c>
      <c r="N572" s="31"/>
      <c r="O572" s="31">
        <f t="shared" si="271"/>
        <v>0</v>
      </c>
      <c r="P572" s="31">
        <f t="shared" si="271"/>
        <v>0</v>
      </c>
      <c r="Q572" s="31"/>
      <c r="R572" s="31">
        <f t="shared" si="271"/>
        <v>0</v>
      </c>
      <c r="S572" s="31">
        <f t="shared" si="271"/>
        <v>0</v>
      </c>
      <c r="T572" s="31"/>
      <c r="U572" s="31"/>
      <c r="V572" s="31">
        <f>SUM(V571:V571)</f>
        <v>0</v>
      </c>
      <c r="W572" s="31">
        <f>SUM(W571:W571)</f>
        <v>0</v>
      </c>
      <c r="X572" s="31">
        <f>SUM(X571:X571)</f>
        <v>0</v>
      </c>
    </row>
    <row r="573" spans="1:24" ht="12.75" hidden="1">
      <c r="A573" s="11"/>
      <c r="B573" s="20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</row>
    <row r="574" spans="1:24" s="8" customFormat="1" ht="12.75" hidden="1">
      <c r="A574" s="58"/>
      <c r="B574" s="15" t="s">
        <v>55</v>
      </c>
      <c r="C574" s="33">
        <f>C568</f>
        <v>0</v>
      </c>
      <c r="D574" s="33">
        <f aca="true" t="shared" si="272" ref="D574:K574">D568</f>
        <v>0</v>
      </c>
      <c r="E574" s="33">
        <f t="shared" si="272"/>
        <v>0</v>
      </c>
      <c r="F574" s="33">
        <f t="shared" si="272"/>
        <v>0</v>
      </c>
      <c r="G574" s="33">
        <f t="shared" si="272"/>
        <v>0</v>
      </c>
      <c r="H574" s="33">
        <f t="shared" si="272"/>
        <v>0</v>
      </c>
      <c r="I574" s="33">
        <f t="shared" si="272"/>
        <v>0</v>
      </c>
      <c r="J574" s="33">
        <f t="shared" si="272"/>
        <v>0</v>
      </c>
      <c r="K574" s="33">
        <f t="shared" si="272"/>
        <v>0</v>
      </c>
      <c r="L574" s="33"/>
      <c r="M574" s="33">
        <f aca="true" t="shared" si="273" ref="M574:X574">M568</f>
        <v>0</v>
      </c>
      <c r="N574" s="33"/>
      <c r="O574" s="33">
        <f t="shared" si="273"/>
        <v>0</v>
      </c>
      <c r="P574" s="33">
        <f t="shared" si="273"/>
        <v>0</v>
      </c>
      <c r="Q574" s="33"/>
      <c r="R574" s="33">
        <f t="shared" si="273"/>
        <v>0</v>
      </c>
      <c r="S574" s="33">
        <f t="shared" si="273"/>
        <v>0</v>
      </c>
      <c r="T574" s="33"/>
      <c r="U574" s="33"/>
      <c r="V574" s="33">
        <f t="shared" si="273"/>
        <v>0</v>
      </c>
      <c r="W574" s="33">
        <f t="shared" si="273"/>
        <v>0</v>
      </c>
      <c r="X574" s="33">
        <f t="shared" si="273"/>
        <v>0</v>
      </c>
    </row>
    <row r="575" spans="1:24" s="8" customFormat="1" ht="12.75" hidden="1">
      <c r="A575" s="58"/>
      <c r="B575" s="15" t="s">
        <v>56</v>
      </c>
      <c r="C575" s="33">
        <f>C572</f>
        <v>0</v>
      </c>
      <c r="D575" s="33">
        <f aca="true" t="shared" si="274" ref="D575:X575">D572</f>
        <v>0</v>
      </c>
      <c r="E575" s="33">
        <f t="shared" si="274"/>
        <v>0</v>
      </c>
      <c r="F575" s="33">
        <f t="shared" si="274"/>
        <v>0</v>
      </c>
      <c r="G575" s="33">
        <f t="shared" si="274"/>
        <v>0</v>
      </c>
      <c r="H575" s="33">
        <f t="shared" si="274"/>
        <v>0</v>
      </c>
      <c r="I575" s="33">
        <f t="shared" si="274"/>
        <v>0</v>
      </c>
      <c r="J575" s="33">
        <f t="shared" si="274"/>
        <v>0</v>
      </c>
      <c r="K575" s="33">
        <f t="shared" si="274"/>
        <v>0</v>
      </c>
      <c r="L575" s="33">
        <f t="shared" si="274"/>
        <v>0</v>
      </c>
      <c r="M575" s="33">
        <f t="shared" si="274"/>
        <v>0</v>
      </c>
      <c r="N575" s="33"/>
      <c r="O575" s="33">
        <f t="shared" si="274"/>
        <v>0</v>
      </c>
      <c r="P575" s="33">
        <f t="shared" si="274"/>
        <v>0</v>
      </c>
      <c r="Q575" s="33"/>
      <c r="R575" s="33">
        <f t="shared" si="274"/>
        <v>0</v>
      </c>
      <c r="S575" s="33">
        <f t="shared" si="274"/>
        <v>0</v>
      </c>
      <c r="T575" s="33"/>
      <c r="U575" s="33"/>
      <c r="V575" s="33">
        <f t="shared" si="274"/>
        <v>0</v>
      </c>
      <c r="W575" s="33">
        <f t="shared" si="274"/>
        <v>0</v>
      </c>
      <c r="X575" s="33">
        <f t="shared" si="274"/>
        <v>0</v>
      </c>
    </row>
    <row r="576" spans="2:24" s="14" customFormat="1" ht="12.75" hidden="1">
      <c r="B576" s="50" t="s">
        <v>59</v>
      </c>
      <c r="C576" s="57">
        <f>SUM(C574:C575)</f>
        <v>0</v>
      </c>
      <c r="D576" s="57">
        <f aca="true" t="shared" si="275" ref="D576:K576">SUM(D574:D575)</f>
        <v>0</v>
      </c>
      <c r="E576" s="57">
        <f t="shared" si="275"/>
        <v>0</v>
      </c>
      <c r="F576" s="57">
        <f t="shared" si="275"/>
        <v>0</v>
      </c>
      <c r="G576" s="57">
        <f t="shared" si="275"/>
        <v>0</v>
      </c>
      <c r="H576" s="57">
        <f t="shared" si="275"/>
        <v>0</v>
      </c>
      <c r="I576" s="57">
        <f t="shared" si="275"/>
        <v>0</v>
      </c>
      <c r="J576" s="57">
        <f t="shared" si="275"/>
        <v>0</v>
      </c>
      <c r="K576" s="57">
        <f t="shared" si="275"/>
        <v>0</v>
      </c>
      <c r="L576" s="57"/>
      <c r="M576" s="57">
        <f aca="true" t="shared" si="276" ref="M576:S576">SUM(M574:M575)</f>
        <v>0</v>
      </c>
      <c r="N576" s="57"/>
      <c r="O576" s="57">
        <f t="shared" si="276"/>
        <v>0</v>
      </c>
      <c r="P576" s="57">
        <f t="shared" si="276"/>
        <v>0</v>
      </c>
      <c r="Q576" s="57"/>
      <c r="R576" s="57">
        <f t="shared" si="276"/>
        <v>0</v>
      </c>
      <c r="S576" s="57">
        <f t="shared" si="276"/>
        <v>0</v>
      </c>
      <c r="T576" s="57"/>
      <c r="U576" s="57"/>
      <c r="V576" s="57">
        <f>SUM(V574:V575)</f>
        <v>0</v>
      </c>
      <c r="W576" s="57">
        <f>SUM(W574:W575)</f>
        <v>0</v>
      </c>
      <c r="X576" s="57">
        <f>SUM(X574:X575)</f>
        <v>0</v>
      </c>
    </row>
    <row r="577" spans="2:11" s="24" customFormat="1" ht="15.75" hidden="1">
      <c r="B577" s="66" t="s">
        <v>86</v>
      </c>
      <c r="C577" s="66"/>
      <c r="D577" s="66"/>
      <c r="E577" s="66"/>
      <c r="F577" s="66"/>
      <c r="G577" s="66"/>
      <c r="H577" s="66"/>
      <c r="I577" s="66"/>
      <c r="J577" s="66"/>
      <c r="K577" s="66"/>
    </row>
    <row r="578" spans="1:24" ht="12.75" hidden="1">
      <c r="A578" s="11"/>
      <c r="B578" s="15" t="s">
        <v>55</v>
      </c>
      <c r="C578" s="4"/>
      <c r="K578" s="34"/>
      <c r="L578" s="11"/>
      <c r="M578" s="11">
        <f>C578*L578</f>
        <v>0</v>
      </c>
      <c r="N578" s="11"/>
      <c r="O578" s="11">
        <f>ROUND(M578*N578/100,2)</f>
        <v>0</v>
      </c>
      <c r="P578" s="11"/>
      <c r="Q578" s="11"/>
      <c r="R578" s="11"/>
      <c r="S578" s="11"/>
      <c r="T578" s="11"/>
      <c r="U578" s="11"/>
      <c r="V578" s="11"/>
      <c r="W578" s="11">
        <f>ROUND((M578+O578+S578+V578)*0.15,2)</f>
        <v>0</v>
      </c>
      <c r="X578" s="11">
        <f>M578+O578+S578+V578+W578</f>
        <v>0</v>
      </c>
    </row>
    <row r="579" spans="1:24" ht="12.75" hidden="1">
      <c r="A579" s="11"/>
      <c r="B579" s="44" t="s">
        <v>65</v>
      </c>
      <c r="C579" s="31">
        <f>D579+G579+K579</f>
        <v>0</v>
      </c>
      <c r="D579" s="31"/>
      <c r="E579" s="31"/>
      <c r="F579" s="31"/>
      <c r="G579" s="31"/>
      <c r="H579" s="31"/>
      <c r="I579" s="31">
        <f>G579-H579-J579</f>
        <v>0</v>
      </c>
      <c r="J579" s="31"/>
      <c r="K579" s="31">
        <v>0</v>
      </c>
      <c r="L579" s="45">
        <v>8112</v>
      </c>
      <c r="M579" s="45">
        <f>C579*L579</f>
        <v>0</v>
      </c>
      <c r="N579" s="45"/>
      <c r="O579" s="45">
        <f>ROUND(M579*N579/100,2)</f>
        <v>0</v>
      </c>
      <c r="P579" s="45"/>
      <c r="Q579" s="45"/>
      <c r="R579" s="45">
        <v>15</v>
      </c>
      <c r="S579" s="45">
        <f>ROUND(M579*R579/100,2)</f>
        <v>0</v>
      </c>
      <c r="T579" s="45"/>
      <c r="U579" s="45">
        <v>15</v>
      </c>
      <c r="V579" s="45">
        <f>ROUND(M579*U579/100,2)</f>
        <v>0</v>
      </c>
      <c r="W579" s="45">
        <f>ROUND((M579+O579+S579+V579)*0.15,2)</f>
        <v>0</v>
      </c>
      <c r="X579" s="45">
        <f>M579+O579+S579+V579+W579</f>
        <v>0</v>
      </c>
    </row>
    <row r="580" spans="1:24" ht="12.75" hidden="1">
      <c r="A580" s="11"/>
      <c r="B580" s="46" t="s">
        <v>54</v>
      </c>
      <c r="C580" s="31">
        <f>C579</f>
        <v>0</v>
      </c>
      <c r="D580" s="31">
        <f aca="true" t="shared" si="277" ref="D580:K580">D579</f>
        <v>0</v>
      </c>
      <c r="E580" s="31">
        <f t="shared" si="277"/>
        <v>0</v>
      </c>
      <c r="F580" s="31">
        <f t="shared" si="277"/>
        <v>0</v>
      </c>
      <c r="G580" s="31">
        <f t="shared" si="277"/>
        <v>0</v>
      </c>
      <c r="H580" s="31">
        <f t="shared" si="277"/>
        <v>0</v>
      </c>
      <c r="I580" s="31">
        <f t="shared" si="277"/>
        <v>0</v>
      </c>
      <c r="J580" s="31">
        <f t="shared" si="277"/>
        <v>0</v>
      </c>
      <c r="K580" s="31">
        <f t="shared" si="277"/>
        <v>0</v>
      </c>
      <c r="L580" s="31"/>
      <c r="M580" s="31">
        <f aca="true" t="shared" si="278" ref="M580:S580">M579</f>
        <v>0</v>
      </c>
      <c r="N580" s="31">
        <f t="shared" si="278"/>
        <v>0</v>
      </c>
      <c r="O580" s="31">
        <f t="shared" si="278"/>
        <v>0</v>
      </c>
      <c r="P580" s="31">
        <f t="shared" si="278"/>
        <v>0</v>
      </c>
      <c r="Q580" s="31"/>
      <c r="R580" s="31">
        <f t="shared" si="278"/>
        <v>15</v>
      </c>
      <c r="S580" s="31">
        <f t="shared" si="278"/>
        <v>0</v>
      </c>
      <c r="T580" s="31"/>
      <c r="U580" s="31"/>
      <c r="V580" s="31">
        <f>V579</f>
        <v>0</v>
      </c>
      <c r="W580" s="31">
        <f>W579</f>
        <v>0</v>
      </c>
      <c r="X580" s="31">
        <f>X579</f>
        <v>0</v>
      </c>
    </row>
    <row r="581" spans="1:24" ht="12.75" hidden="1">
      <c r="A581" s="11"/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</row>
    <row r="582" spans="1:24" s="8" customFormat="1" ht="12.75" hidden="1">
      <c r="A582" s="58"/>
      <c r="B582" s="15" t="s">
        <v>55</v>
      </c>
      <c r="C582" s="33">
        <f>C579</f>
        <v>0</v>
      </c>
      <c r="D582" s="33">
        <f aca="true" t="shared" si="279" ref="D582:K582">D579</f>
        <v>0</v>
      </c>
      <c r="E582" s="33">
        <f t="shared" si="279"/>
        <v>0</v>
      </c>
      <c r="F582" s="33">
        <f t="shared" si="279"/>
        <v>0</v>
      </c>
      <c r="G582" s="33">
        <f t="shared" si="279"/>
        <v>0</v>
      </c>
      <c r="H582" s="33">
        <f t="shared" si="279"/>
        <v>0</v>
      </c>
      <c r="I582" s="33">
        <f t="shared" si="279"/>
        <v>0</v>
      </c>
      <c r="J582" s="33">
        <f t="shared" si="279"/>
        <v>0</v>
      </c>
      <c r="K582" s="33">
        <f t="shared" si="279"/>
        <v>0</v>
      </c>
      <c r="L582" s="33"/>
      <c r="M582" s="33">
        <f aca="true" t="shared" si="280" ref="M582:S582">M579</f>
        <v>0</v>
      </c>
      <c r="N582" s="33">
        <f t="shared" si="280"/>
        <v>0</v>
      </c>
      <c r="O582" s="33">
        <f t="shared" si="280"/>
        <v>0</v>
      </c>
      <c r="P582" s="33">
        <f t="shared" si="280"/>
        <v>0</v>
      </c>
      <c r="Q582" s="33"/>
      <c r="R582" s="33">
        <f t="shared" si="280"/>
        <v>15</v>
      </c>
      <c r="S582" s="33">
        <f t="shared" si="280"/>
        <v>0</v>
      </c>
      <c r="T582" s="33"/>
      <c r="U582" s="33"/>
      <c r="V582" s="33">
        <f>V579</f>
        <v>0</v>
      </c>
      <c r="W582" s="33">
        <f>W579</f>
        <v>0</v>
      </c>
      <c r="X582" s="33">
        <f>X579</f>
        <v>0</v>
      </c>
    </row>
    <row r="583" spans="2:24" s="14" customFormat="1" ht="12.75" hidden="1">
      <c r="B583" s="50" t="s">
        <v>59</v>
      </c>
      <c r="C583" s="57">
        <f>SUM(C582:C582)</f>
        <v>0</v>
      </c>
      <c r="D583" s="57">
        <f aca="true" t="shared" si="281" ref="D583:K583">SUM(D582:D582)</f>
        <v>0</v>
      </c>
      <c r="E583" s="57">
        <f t="shared" si="281"/>
        <v>0</v>
      </c>
      <c r="F583" s="57">
        <f t="shared" si="281"/>
        <v>0</v>
      </c>
      <c r="G583" s="57">
        <f t="shared" si="281"/>
        <v>0</v>
      </c>
      <c r="H583" s="57">
        <f t="shared" si="281"/>
        <v>0</v>
      </c>
      <c r="I583" s="57">
        <f t="shared" si="281"/>
        <v>0</v>
      </c>
      <c r="J583" s="57">
        <f t="shared" si="281"/>
        <v>0</v>
      </c>
      <c r="K583" s="57">
        <f t="shared" si="281"/>
        <v>0</v>
      </c>
      <c r="L583" s="57"/>
      <c r="M583" s="57">
        <f aca="true" t="shared" si="282" ref="M583:S583">SUM(M582:M582)</f>
        <v>0</v>
      </c>
      <c r="N583" s="57">
        <f t="shared" si="282"/>
        <v>0</v>
      </c>
      <c r="O583" s="57">
        <f t="shared" si="282"/>
        <v>0</v>
      </c>
      <c r="P583" s="57">
        <f t="shared" si="282"/>
        <v>0</v>
      </c>
      <c r="Q583" s="57"/>
      <c r="R583" s="57">
        <f t="shared" si="282"/>
        <v>15</v>
      </c>
      <c r="S583" s="57">
        <f t="shared" si="282"/>
        <v>0</v>
      </c>
      <c r="T583" s="57"/>
      <c r="U583" s="57"/>
      <c r="V583" s="57">
        <f>SUM(V582:V582)</f>
        <v>0</v>
      </c>
      <c r="W583" s="57">
        <f>SUM(W582:W582)</f>
        <v>0</v>
      </c>
      <c r="X583" s="57">
        <f>SUM(X582:X582)</f>
        <v>0</v>
      </c>
    </row>
    <row r="584" spans="2:24" s="24" customFormat="1" ht="18" customHeight="1" hidden="1">
      <c r="B584" s="295" t="s">
        <v>192</v>
      </c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  <c r="X584" s="295"/>
    </row>
    <row r="585" spans="2:11" s="24" customFormat="1" ht="15.75" customHeight="1" hidden="1">
      <c r="B585" s="51"/>
      <c r="C585" s="51"/>
      <c r="D585" s="51"/>
      <c r="E585" s="51"/>
      <c r="F585" s="51"/>
      <c r="G585" s="51"/>
      <c r="H585" s="51"/>
      <c r="I585" s="51"/>
      <c r="J585" s="51"/>
      <c r="K585" s="51"/>
    </row>
    <row r="586" spans="1:24" s="90" customFormat="1" ht="12.75" customHeight="1" hidden="1">
      <c r="A586" s="283" t="s">
        <v>52</v>
      </c>
      <c r="B586" s="284" t="s">
        <v>0</v>
      </c>
      <c r="C586" s="284" t="s">
        <v>51</v>
      </c>
      <c r="D586" s="284"/>
      <c r="E586" s="284"/>
      <c r="F586" s="284"/>
      <c r="G586" s="284"/>
      <c r="H586" s="284"/>
      <c r="I586" s="284"/>
      <c r="J586" s="284"/>
      <c r="K586" s="284"/>
      <c r="L586" s="284" t="s">
        <v>105</v>
      </c>
      <c r="M586" s="284" t="s">
        <v>71</v>
      </c>
      <c r="N586" s="285" t="s">
        <v>72</v>
      </c>
      <c r="O586" s="286"/>
      <c r="P586" s="286"/>
      <c r="Q586" s="287"/>
      <c r="R586" s="284" t="s">
        <v>74</v>
      </c>
      <c r="S586" s="284"/>
      <c r="T586" s="284"/>
      <c r="U586" s="284"/>
      <c r="V586" s="284"/>
      <c r="W586" s="288" t="s">
        <v>75</v>
      </c>
      <c r="X586" s="284" t="s">
        <v>76</v>
      </c>
    </row>
    <row r="587" spans="1:24" s="90" customFormat="1" ht="81" customHeight="1" hidden="1">
      <c r="A587" s="283"/>
      <c r="B587" s="284"/>
      <c r="C587" s="157" t="s">
        <v>48</v>
      </c>
      <c r="D587" s="290" t="s">
        <v>49</v>
      </c>
      <c r="E587" s="290"/>
      <c r="F587" s="290"/>
      <c r="G587" s="291" t="s">
        <v>39</v>
      </c>
      <c r="H587" s="291"/>
      <c r="I587" s="291"/>
      <c r="J587" s="291"/>
      <c r="K587" s="157" t="s">
        <v>50</v>
      </c>
      <c r="L587" s="284"/>
      <c r="M587" s="284"/>
      <c r="N587" s="284" t="s">
        <v>157</v>
      </c>
      <c r="O587" s="284"/>
      <c r="P587" s="130" t="s">
        <v>73</v>
      </c>
      <c r="Q587" s="129" t="s">
        <v>195</v>
      </c>
      <c r="R587" s="284" t="s">
        <v>158</v>
      </c>
      <c r="S587" s="284"/>
      <c r="T587" s="130" t="s">
        <v>77</v>
      </c>
      <c r="U587" s="284" t="s">
        <v>159</v>
      </c>
      <c r="V587" s="284"/>
      <c r="W587" s="289"/>
      <c r="X587" s="284"/>
    </row>
    <row r="588" spans="1:24" s="132" customFormat="1" ht="15" customHeight="1" hidden="1">
      <c r="A588" s="133"/>
      <c r="B588" s="163"/>
      <c r="C588" s="164"/>
      <c r="D588" s="164" t="s">
        <v>48</v>
      </c>
      <c r="E588" s="164" t="s">
        <v>196</v>
      </c>
      <c r="F588" s="164" t="s">
        <v>197</v>
      </c>
      <c r="G588" s="164" t="s">
        <v>48</v>
      </c>
      <c r="H588" s="164" t="s">
        <v>196</v>
      </c>
      <c r="I588" s="164" t="s">
        <v>197</v>
      </c>
      <c r="J588" s="165" t="s">
        <v>69</v>
      </c>
      <c r="K588" s="164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</row>
    <row r="589" spans="1:24" ht="15.75" customHeight="1" hidden="1">
      <c r="A589" s="11"/>
      <c r="B589" s="189" t="s">
        <v>55</v>
      </c>
      <c r="C589" s="63"/>
      <c r="D589" s="63"/>
      <c r="E589" s="63"/>
      <c r="F589" s="63"/>
      <c r="G589" s="64"/>
      <c r="H589" s="64"/>
      <c r="I589" s="64"/>
      <c r="J589" s="64"/>
      <c r="K589" s="65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</row>
    <row r="590" spans="1:24" ht="15" customHeight="1" hidden="1">
      <c r="A590" s="11"/>
      <c r="B590" s="182" t="s">
        <v>292</v>
      </c>
      <c r="C590" s="178">
        <f>D590+G590+K590</f>
        <v>0</v>
      </c>
      <c r="D590" s="178"/>
      <c r="E590" s="178"/>
      <c r="F590" s="178"/>
      <c r="G590" s="178"/>
      <c r="H590" s="178"/>
      <c r="I590" s="178">
        <f>G590-H590-J590</f>
        <v>0</v>
      </c>
      <c r="J590" s="178"/>
      <c r="K590" s="178"/>
      <c r="L590" s="183">
        <f>L602</f>
        <v>25081</v>
      </c>
      <c r="M590" s="183">
        <f>C590*L590</f>
        <v>0</v>
      </c>
      <c r="N590" s="183">
        <v>4</v>
      </c>
      <c r="O590" s="183">
        <f>ROUND(M590*N590/100,2)</f>
        <v>0</v>
      </c>
      <c r="P590" s="183"/>
      <c r="Q590" s="183"/>
      <c r="R590" s="183"/>
      <c r="S590" s="183">
        <f>ROUND(M590*R590,2)</f>
        <v>0</v>
      </c>
      <c r="T590" s="183"/>
      <c r="U590" s="183">
        <v>15</v>
      </c>
      <c r="V590" s="183">
        <f>ROUND(M590*U590/100,2)</f>
        <v>0</v>
      </c>
      <c r="W590" s="183">
        <f>ROUND((M590+O590+S590+V590)*0.15,2)</f>
        <v>0</v>
      </c>
      <c r="X590" s="183">
        <f>M590+O590+S590+V590+W590</f>
        <v>0</v>
      </c>
    </row>
    <row r="591" spans="1:24" ht="15.75" customHeight="1" hidden="1">
      <c r="A591" s="11"/>
      <c r="B591" s="177" t="s">
        <v>54</v>
      </c>
      <c r="C591" s="32">
        <f>C590</f>
        <v>0</v>
      </c>
      <c r="D591" s="178">
        <f aca="true" t="shared" si="283" ref="D591:K591">D590</f>
        <v>0</v>
      </c>
      <c r="E591" s="178">
        <f t="shared" si="283"/>
        <v>0</v>
      </c>
      <c r="F591" s="178">
        <f t="shared" si="283"/>
        <v>0</v>
      </c>
      <c r="G591" s="178">
        <f>G590</f>
        <v>0</v>
      </c>
      <c r="H591" s="178">
        <f t="shared" si="283"/>
        <v>0</v>
      </c>
      <c r="I591" s="178">
        <f t="shared" si="283"/>
        <v>0</v>
      </c>
      <c r="J591" s="178">
        <f t="shared" si="283"/>
        <v>0</v>
      </c>
      <c r="K591" s="178">
        <f t="shared" si="283"/>
        <v>0</v>
      </c>
      <c r="L591" s="178"/>
      <c r="M591" s="178">
        <f>M590</f>
        <v>0</v>
      </c>
      <c r="N591" s="178"/>
      <c r="O591" s="178">
        <f>O590</f>
        <v>0</v>
      </c>
      <c r="P591" s="178">
        <f>P590</f>
        <v>0</v>
      </c>
      <c r="Q591" s="178"/>
      <c r="R591" s="178"/>
      <c r="S591" s="178">
        <f>S590</f>
        <v>0</v>
      </c>
      <c r="T591" s="178"/>
      <c r="U591" s="178"/>
      <c r="V591" s="178">
        <f>V590</f>
        <v>0</v>
      </c>
      <c r="W591" s="178">
        <f>W590</f>
        <v>0</v>
      </c>
      <c r="X591" s="178">
        <f>X590</f>
        <v>0</v>
      </c>
    </row>
    <row r="592" spans="1:24" ht="15" customHeight="1" hidden="1">
      <c r="A592" s="11"/>
      <c r="B592" s="188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</row>
    <row r="593" spans="2:24" s="142" customFormat="1" ht="15.75" customHeight="1" hidden="1">
      <c r="B593" s="181" t="s">
        <v>55</v>
      </c>
      <c r="C593" s="144">
        <f aca="true" t="shared" si="284" ref="C593:K593">C590</f>
        <v>0</v>
      </c>
      <c r="D593" s="144">
        <f t="shared" si="284"/>
        <v>0</v>
      </c>
      <c r="E593" s="144">
        <f t="shared" si="284"/>
        <v>0</v>
      </c>
      <c r="F593" s="144">
        <f t="shared" si="284"/>
        <v>0</v>
      </c>
      <c r="G593" s="144">
        <f t="shared" si="284"/>
        <v>0</v>
      </c>
      <c r="H593" s="144">
        <f t="shared" si="284"/>
        <v>0</v>
      </c>
      <c r="I593" s="144">
        <f t="shared" si="284"/>
        <v>0</v>
      </c>
      <c r="J593" s="144">
        <f t="shared" si="284"/>
        <v>0</v>
      </c>
      <c r="K593" s="144">
        <f t="shared" si="284"/>
        <v>0</v>
      </c>
      <c r="L593" s="144"/>
      <c r="M593" s="144">
        <f>M590</f>
        <v>0</v>
      </c>
      <c r="N593" s="144"/>
      <c r="O593" s="144">
        <f>O590</f>
        <v>0</v>
      </c>
      <c r="P593" s="144">
        <f>P590</f>
        <v>0</v>
      </c>
      <c r="Q593" s="144"/>
      <c r="R593" s="144"/>
      <c r="S593" s="144">
        <f>S590</f>
        <v>0</v>
      </c>
      <c r="T593" s="144"/>
      <c r="U593" s="144"/>
      <c r="V593" s="144">
        <f>V590</f>
        <v>0</v>
      </c>
      <c r="W593" s="144">
        <f>W590</f>
        <v>0</v>
      </c>
      <c r="X593" s="144">
        <f>X590</f>
        <v>0</v>
      </c>
    </row>
    <row r="594" spans="2:24" s="14" customFormat="1" ht="15.75" customHeight="1" hidden="1">
      <c r="B594" s="51" t="s">
        <v>59</v>
      </c>
      <c r="C594" s="144">
        <f aca="true" t="shared" si="285" ref="C594:K594">SUM(C593:C593)</f>
        <v>0</v>
      </c>
      <c r="D594" s="144">
        <f t="shared" si="285"/>
        <v>0</v>
      </c>
      <c r="E594" s="144">
        <f t="shared" si="285"/>
        <v>0</v>
      </c>
      <c r="F594" s="144">
        <f t="shared" si="285"/>
        <v>0</v>
      </c>
      <c r="G594" s="144">
        <f t="shared" si="285"/>
        <v>0</v>
      </c>
      <c r="H594" s="144">
        <f t="shared" si="285"/>
        <v>0</v>
      </c>
      <c r="I594" s="144">
        <f t="shared" si="285"/>
        <v>0</v>
      </c>
      <c r="J594" s="144">
        <f t="shared" si="285"/>
        <v>0</v>
      </c>
      <c r="K594" s="144">
        <f t="shared" si="285"/>
        <v>0</v>
      </c>
      <c r="L594" s="144"/>
      <c r="M594" s="144">
        <f>SUM(M593:M593)</f>
        <v>0</v>
      </c>
      <c r="N594" s="144"/>
      <c r="O594" s="144">
        <f>SUM(O593:O593)</f>
        <v>0</v>
      </c>
      <c r="P594" s="144">
        <f>SUM(P593:P593)</f>
        <v>0</v>
      </c>
      <c r="Q594" s="144"/>
      <c r="R594" s="144"/>
      <c r="S594" s="144">
        <f>SUM(S593:S593)</f>
        <v>0</v>
      </c>
      <c r="T594" s="144"/>
      <c r="U594" s="144"/>
      <c r="V594" s="144">
        <f>SUM(V593:V593)</f>
        <v>0</v>
      </c>
      <c r="W594" s="144">
        <f>SUM(W593:W593)</f>
        <v>0</v>
      </c>
      <c r="X594" s="144">
        <f>SUM(X593:X593)</f>
        <v>0</v>
      </c>
    </row>
    <row r="595" spans="2:24" s="14" customFormat="1" ht="12.75" customHeight="1" hidden="1">
      <c r="B595" s="50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</row>
    <row r="596" spans="2:24" s="24" customFormat="1" ht="18">
      <c r="B596" s="295" t="s">
        <v>164</v>
      </c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</row>
    <row r="597" spans="2:11" s="24" customFormat="1" ht="15.75">
      <c r="B597" s="51"/>
      <c r="C597" s="51"/>
      <c r="D597" s="51"/>
      <c r="E597" s="51"/>
      <c r="F597" s="51"/>
      <c r="G597" s="51"/>
      <c r="H597" s="51"/>
      <c r="I597" s="51"/>
      <c r="J597" s="51"/>
      <c r="K597" s="51"/>
    </row>
    <row r="598" spans="1:24" s="90" customFormat="1" ht="12.75" customHeight="1">
      <c r="A598" s="283" t="s">
        <v>52</v>
      </c>
      <c r="B598" s="284" t="s">
        <v>0</v>
      </c>
      <c r="C598" s="284" t="s">
        <v>51</v>
      </c>
      <c r="D598" s="284"/>
      <c r="E598" s="284"/>
      <c r="F598" s="284"/>
      <c r="G598" s="284"/>
      <c r="H598" s="284"/>
      <c r="I598" s="284"/>
      <c r="J598" s="284"/>
      <c r="K598" s="284"/>
      <c r="L598" s="284" t="s">
        <v>105</v>
      </c>
      <c r="M598" s="284" t="s">
        <v>71</v>
      </c>
      <c r="N598" s="285" t="s">
        <v>72</v>
      </c>
      <c r="O598" s="286"/>
      <c r="P598" s="286"/>
      <c r="Q598" s="287"/>
      <c r="R598" s="284" t="s">
        <v>74</v>
      </c>
      <c r="S598" s="284"/>
      <c r="T598" s="284"/>
      <c r="U598" s="284"/>
      <c r="V598" s="284"/>
      <c r="W598" s="288" t="s">
        <v>75</v>
      </c>
      <c r="X598" s="284" t="s">
        <v>76</v>
      </c>
    </row>
    <row r="599" spans="1:24" s="90" customFormat="1" ht="81" customHeight="1">
      <c r="A599" s="283"/>
      <c r="B599" s="284"/>
      <c r="C599" s="157" t="s">
        <v>48</v>
      </c>
      <c r="D599" s="290" t="s">
        <v>49</v>
      </c>
      <c r="E599" s="290"/>
      <c r="F599" s="290"/>
      <c r="G599" s="291" t="s">
        <v>39</v>
      </c>
      <c r="H599" s="291"/>
      <c r="I599" s="291"/>
      <c r="J599" s="291"/>
      <c r="K599" s="157" t="s">
        <v>50</v>
      </c>
      <c r="L599" s="284"/>
      <c r="M599" s="284"/>
      <c r="N599" s="284" t="s">
        <v>157</v>
      </c>
      <c r="O599" s="284"/>
      <c r="P599" s="130" t="s">
        <v>73</v>
      </c>
      <c r="Q599" s="129" t="s">
        <v>195</v>
      </c>
      <c r="R599" s="284" t="s">
        <v>158</v>
      </c>
      <c r="S599" s="284"/>
      <c r="T599" s="130" t="s">
        <v>77</v>
      </c>
      <c r="U599" s="284" t="s">
        <v>159</v>
      </c>
      <c r="V599" s="284"/>
      <c r="W599" s="289"/>
      <c r="X599" s="284"/>
    </row>
    <row r="600" spans="1:24" s="132" customFormat="1" ht="15">
      <c r="A600" s="133"/>
      <c r="B600" s="163"/>
      <c r="C600" s="164"/>
      <c r="D600" s="164" t="s">
        <v>48</v>
      </c>
      <c r="E600" s="164" t="s">
        <v>196</v>
      </c>
      <c r="F600" s="164" t="s">
        <v>197</v>
      </c>
      <c r="G600" s="164" t="s">
        <v>48</v>
      </c>
      <c r="H600" s="164" t="s">
        <v>196</v>
      </c>
      <c r="I600" s="164" t="s">
        <v>197</v>
      </c>
      <c r="J600" s="165" t="s">
        <v>69</v>
      </c>
      <c r="K600" s="164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</row>
    <row r="601" spans="1:24" ht="15.75">
      <c r="A601" s="11"/>
      <c r="B601" s="189" t="s">
        <v>55</v>
      </c>
      <c r="C601" s="63"/>
      <c r="D601" s="63"/>
      <c r="E601" s="63"/>
      <c r="F601" s="63"/>
      <c r="G601" s="64"/>
      <c r="H601" s="64"/>
      <c r="I601" s="64"/>
      <c r="J601" s="64"/>
      <c r="K601" s="65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</row>
    <row r="602" spans="1:24" ht="15">
      <c r="A602" s="11"/>
      <c r="B602" s="182" t="s">
        <v>31</v>
      </c>
      <c r="C602" s="178">
        <f>D602+G602+K602</f>
        <v>0.25</v>
      </c>
      <c r="D602" s="178"/>
      <c r="E602" s="178"/>
      <c r="F602" s="178"/>
      <c r="G602" s="178">
        <v>0.25</v>
      </c>
      <c r="H602" s="178"/>
      <c r="I602" s="178">
        <f>G602-H602-J602</f>
        <v>0.25</v>
      </c>
      <c r="J602" s="178"/>
      <c r="K602" s="178"/>
      <c r="L602" s="183">
        <f>L568</f>
        <v>25081</v>
      </c>
      <c r="M602" s="183">
        <f>C602*L602</f>
        <v>6270.25</v>
      </c>
      <c r="N602" s="183">
        <v>4</v>
      </c>
      <c r="O602" s="183">
        <f>ROUND(M602*N602/100,2)</f>
        <v>250.81</v>
      </c>
      <c r="P602" s="183"/>
      <c r="Q602" s="183"/>
      <c r="R602" s="183"/>
      <c r="S602" s="183">
        <f>ROUND(M602*R602,2)</f>
        <v>0</v>
      </c>
      <c r="T602" s="183"/>
      <c r="U602" s="183">
        <v>15</v>
      </c>
      <c r="V602" s="183">
        <f>ROUND(M602*U602/100,2)</f>
        <v>940.54</v>
      </c>
      <c r="W602" s="183">
        <f>ROUND((M602+O602+S602+V602)*0.15,2)</f>
        <v>1119.24</v>
      </c>
      <c r="X602" s="183">
        <f>M602+O602+S602+V602+W602</f>
        <v>8580.84</v>
      </c>
    </row>
    <row r="603" spans="1:24" ht="15.75">
      <c r="A603" s="11"/>
      <c r="B603" s="177" t="s">
        <v>54</v>
      </c>
      <c r="C603" s="32">
        <f>C602</f>
        <v>0.25</v>
      </c>
      <c r="D603" s="178">
        <f aca="true" t="shared" si="286" ref="D603:K603">D602</f>
        <v>0</v>
      </c>
      <c r="E603" s="178">
        <f t="shared" si="286"/>
        <v>0</v>
      </c>
      <c r="F603" s="178">
        <f t="shared" si="286"/>
        <v>0</v>
      </c>
      <c r="G603" s="178">
        <f t="shared" si="286"/>
        <v>0.25</v>
      </c>
      <c r="H603" s="178">
        <f t="shared" si="286"/>
        <v>0</v>
      </c>
      <c r="I603" s="178">
        <f t="shared" si="286"/>
        <v>0.25</v>
      </c>
      <c r="J603" s="178">
        <f t="shared" si="286"/>
        <v>0</v>
      </c>
      <c r="K603" s="178">
        <f t="shared" si="286"/>
        <v>0</v>
      </c>
      <c r="L603" s="178"/>
      <c r="M603" s="178">
        <f>M602</f>
        <v>6270.25</v>
      </c>
      <c r="N603" s="178"/>
      <c r="O603" s="178">
        <f>O602</f>
        <v>250.81</v>
      </c>
      <c r="P603" s="178">
        <f>P602</f>
        <v>0</v>
      </c>
      <c r="Q603" s="178"/>
      <c r="R603" s="178"/>
      <c r="S603" s="178">
        <f>S602</f>
        <v>0</v>
      </c>
      <c r="T603" s="178"/>
      <c r="U603" s="178"/>
      <c r="V603" s="178">
        <f>V602</f>
        <v>940.54</v>
      </c>
      <c r="W603" s="178">
        <f>W602</f>
        <v>1119.24</v>
      </c>
      <c r="X603" s="32">
        <f>X602</f>
        <v>8580.84</v>
      </c>
    </row>
    <row r="604" spans="1:24" ht="15.75">
      <c r="A604" s="11"/>
      <c r="B604" s="189" t="s">
        <v>56</v>
      </c>
      <c r="C604" s="178"/>
      <c r="D604" s="32"/>
      <c r="E604" s="32"/>
      <c r="F604" s="32"/>
      <c r="G604" s="185"/>
      <c r="H604" s="185"/>
      <c r="I604" s="178"/>
      <c r="J604" s="185"/>
      <c r="K604" s="186"/>
      <c r="L604" s="183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</row>
    <row r="605" spans="1:24" ht="15">
      <c r="A605" s="11"/>
      <c r="B605" s="187" t="s">
        <v>233</v>
      </c>
      <c r="C605" s="178">
        <f>D605+G605+K605</f>
        <v>0.25</v>
      </c>
      <c r="D605" s="178"/>
      <c r="E605" s="178"/>
      <c r="F605" s="178"/>
      <c r="G605" s="178">
        <v>0.25</v>
      </c>
      <c r="H605" s="178"/>
      <c r="I605" s="178">
        <f>G605-H605-J605</f>
        <v>0.25</v>
      </c>
      <c r="J605" s="178"/>
      <c r="K605" s="178"/>
      <c r="L605" s="183">
        <f>L571</f>
        <v>16070</v>
      </c>
      <c r="M605" s="186">
        <f>C605*L605</f>
        <v>4017.5</v>
      </c>
      <c r="N605" s="183">
        <v>4</v>
      </c>
      <c r="O605" s="186">
        <f>ROUND(M605*N605/100,2)</f>
        <v>160.7</v>
      </c>
      <c r="P605" s="183"/>
      <c r="Q605" s="183"/>
      <c r="R605" s="183">
        <v>15</v>
      </c>
      <c r="S605" s="183">
        <f>ROUND(M605*R605/100,2)</f>
        <v>602.63</v>
      </c>
      <c r="T605" s="183"/>
      <c r="U605" s="183">
        <v>15</v>
      </c>
      <c r="V605" s="183">
        <f>ROUND(M605*U605/100,2)</f>
        <v>602.63</v>
      </c>
      <c r="W605" s="183">
        <f>ROUND((M605+O605+S605+V605)*0.15,2)</f>
        <v>807.52</v>
      </c>
      <c r="X605" s="183">
        <f>M605+O605+S605+V605+W605</f>
        <v>6190.98</v>
      </c>
    </row>
    <row r="606" spans="1:24" ht="15.75">
      <c r="A606" s="11"/>
      <c r="B606" s="177" t="s">
        <v>54</v>
      </c>
      <c r="C606" s="32">
        <f>SUM(C605:C605)</f>
        <v>0.25</v>
      </c>
      <c r="D606" s="178">
        <f aca="true" t="shared" si="287" ref="D606:K606">SUM(D605:D605)</f>
        <v>0</v>
      </c>
      <c r="E606" s="178">
        <f t="shared" si="287"/>
        <v>0</v>
      </c>
      <c r="F606" s="178">
        <f t="shared" si="287"/>
        <v>0</v>
      </c>
      <c r="G606" s="178">
        <f t="shared" si="287"/>
        <v>0.25</v>
      </c>
      <c r="H606" s="178">
        <f t="shared" si="287"/>
        <v>0</v>
      </c>
      <c r="I606" s="178">
        <f t="shared" si="287"/>
        <v>0.25</v>
      </c>
      <c r="J606" s="178">
        <f t="shared" si="287"/>
        <v>0</v>
      </c>
      <c r="K606" s="178">
        <f t="shared" si="287"/>
        <v>0</v>
      </c>
      <c r="L606" s="178"/>
      <c r="M606" s="178">
        <f>SUM(M605:M605)</f>
        <v>4017.5</v>
      </c>
      <c r="N606" s="178"/>
      <c r="O606" s="178">
        <f>SUM(O605:O605)</f>
        <v>160.7</v>
      </c>
      <c r="P606" s="178">
        <f>SUM(P605:P605)</f>
        <v>0</v>
      </c>
      <c r="Q606" s="178"/>
      <c r="R606" s="178"/>
      <c r="S606" s="178">
        <f>SUM(S605:S605)</f>
        <v>602.63</v>
      </c>
      <c r="T606" s="178"/>
      <c r="U606" s="178"/>
      <c r="V606" s="178">
        <f>SUM(V605:V605)</f>
        <v>602.63</v>
      </c>
      <c r="W606" s="178">
        <f>SUM(W605:W605)</f>
        <v>807.52</v>
      </c>
      <c r="X606" s="32">
        <f>SUM(X605:X605)</f>
        <v>6190.98</v>
      </c>
    </row>
    <row r="607" spans="1:24" ht="15">
      <c r="A607" s="11"/>
      <c r="B607" s="188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</row>
    <row r="608" spans="2:24" s="142" customFormat="1" ht="15.75">
      <c r="B608" s="181" t="s">
        <v>55</v>
      </c>
      <c r="C608" s="144">
        <f>C602</f>
        <v>0.25</v>
      </c>
      <c r="D608" s="144">
        <f aca="true" t="shared" si="288" ref="D608:K608">D602</f>
        <v>0</v>
      </c>
      <c r="E608" s="144">
        <f t="shared" si="288"/>
        <v>0</v>
      </c>
      <c r="F608" s="144">
        <f t="shared" si="288"/>
        <v>0</v>
      </c>
      <c r="G608" s="144">
        <f t="shared" si="288"/>
        <v>0.25</v>
      </c>
      <c r="H608" s="144">
        <f t="shared" si="288"/>
        <v>0</v>
      </c>
      <c r="I608" s="144">
        <f t="shared" si="288"/>
        <v>0.25</v>
      </c>
      <c r="J608" s="144">
        <f t="shared" si="288"/>
        <v>0</v>
      </c>
      <c r="K608" s="144">
        <f t="shared" si="288"/>
        <v>0</v>
      </c>
      <c r="L608" s="144"/>
      <c r="M608" s="144">
        <f>M602</f>
        <v>6270.25</v>
      </c>
      <c r="N608" s="144"/>
      <c r="O608" s="144">
        <f>O602</f>
        <v>250.81</v>
      </c>
      <c r="P608" s="144">
        <f>P602</f>
        <v>0</v>
      </c>
      <c r="Q608" s="144"/>
      <c r="R608" s="144"/>
      <c r="S608" s="144">
        <f>S602</f>
        <v>0</v>
      </c>
      <c r="T608" s="144"/>
      <c r="U608" s="144"/>
      <c r="V608" s="144">
        <f>V602</f>
        <v>940.54</v>
      </c>
      <c r="W608" s="144">
        <f>W602</f>
        <v>1119.24</v>
      </c>
      <c r="X608" s="144">
        <f>X602</f>
        <v>8580.84</v>
      </c>
    </row>
    <row r="609" spans="2:24" s="142" customFormat="1" ht="15.75">
      <c r="B609" s="181" t="s">
        <v>56</v>
      </c>
      <c r="C609" s="144">
        <f>C606</f>
        <v>0.25</v>
      </c>
      <c r="D609" s="144">
        <f aca="true" t="shared" si="289" ref="D609:M609">D606</f>
        <v>0</v>
      </c>
      <c r="E609" s="144">
        <f t="shared" si="289"/>
        <v>0</v>
      </c>
      <c r="F609" s="144">
        <f t="shared" si="289"/>
        <v>0</v>
      </c>
      <c r="G609" s="144">
        <f t="shared" si="289"/>
        <v>0.25</v>
      </c>
      <c r="H609" s="144">
        <f t="shared" si="289"/>
        <v>0</v>
      </c>
      <c r="I609" s="144">
        <f t="shared" si="289"/>
        <v>0.25</v>
      </c>
      <c r="J609" s="144">
        <f t="shared" si="289"/>
        <v>0</v>
      </c>
      <c r="K609" s="144">
        <f t="shared" si="289"/>
        <v>0</v>
      </c>
      <c r="L609" s="144"/>
      <c r="M609" s="144">
        <f t="shared" si="289"/>
        <v>4017.5</v>
      </c>
      <c r="N609" s="144"/>
      <c r="O609" s="144">
        <f>O606</f>
        <v>160.7</v>
      </c>
      <c r="P609" s="144">
        <f>P606</f>
        <v>0</v>
      </c>
      <c r="Q609" s="144"/>
      <c r="R609" s="144"/>
      <c r="S609" s="144">
        <f>S606</f>
        <v>602.63</v>
      </c>
      <c r="T609" s="144"/>
      <c r="U609" s="144"/>
      <c r="V609" s="144">
        <f>V606</f>
        <v>602.63</v>
      </c>
      <c r="W609" s="144">
        <f>W606</f>
        <v>807.52</v>
      </c>
      <c r="X609" s="144">
        <f>X606</f>
        <v>6190.98</v>
      </c>
    </row>
    <row r="610" spans="2:24" s="14" customFormat="1" ht="15.75">
      <c r="B610" s="51" t="s">
        <v>59</v>
      </c>
      <c r="C610" s="144">
        <f>SUM(C608:C609)</f>
        <v>0.5</v>
      </c>
      <c r="D610" s="144">
        <f aca="true" t="shared" si="290" ref="D610:K610">SUM(D608:D609)</f>
        <v>0</v>
      </c>
      <c r="E610" s="144">
        <f t="shared" si="290"/>
        <v>0</v>
      </c>
      <c r="F610" s="144">
        <f t="shared" si="290"/>
        <v>0</v>
      </c>
      <c r="G610" s="144">
        <f t="shared" si="290"/>
        <v>0.5</v>
      </c>
      <c r="H610" s="144">
        <f t="shared" si="290"/>
        <v>0</v>
      </c>
      <c r="I610" s="144">
        <f t="shared" si="290"/>
        <v>0.5</v>
      </c>
      <c r="J610" s="144">
        <f t="shared" si="290"/>
        <v>0</v>
      </c>
      <c r="K610" s="144">
        <f t="shared" si="290"/>
        <v>0</v>
      </c>
      <c r="L610" s="144"/>
      <c r="M610" s="144">
        <f>SUM(M608:M609)</f>
        <v>10287.75</v>
      </c>
      <c r="N610" s="144"/>
      <c r="O610" s="144">
        <f>SUM(O608:O609)</f>
        <v>411.51</v>
      </c>
      <c r="P610" s="144">
        <f>SUM(P608:P609)</f>
        <v>0</v>
      </c>
      <c r="Q610" s="144"/>
      <c r="R610" s="144"/>
      <c r="S610" s="144">
        <f>SUM(S608:S609)</f>
        <v>602.63</v>
      </c>
      <c r="T610" s="144"/>
      <c r="U610" s="144"/>
      <c r="V610" s="144">
        <f>SUM(V608:V609)</f>
        <v>1543.17</v>
      </c>
      <c r="W610" s="144">
        <f>SUM(W608:W609)</f>
        <v>1926.76</v>
      </c>
      <c r="X610" s="144">
        <f>SUM(X608:X609)</f>
        <v>14771.82</v>
      </c>
    </row>
    <row r="611" spans="2:11" s="24" customFormat="1" ht="15.75" hidden="1">
      <c r="B611" s="66" t="s">
        <v>107</v>
      </c>
      <c r="C611" s="66"/>
      <c r="D611" s="66"/>
      <c r="E611" s="66"/>
      <c r="F611" s="66"/>
      <c r="G611" s="66"/>
      <c r="H611" s="66"/>
      <c r="I611" s="66"/>
      <c r="J611" s="66"/>
      <c r="K611" s="66"/>
    </row>
    <row r="612" spans="1:24" ht="12.75" hidden="1">
      <c r="A612" s="11"/>
      <c r="B612" s="15" t="s">
        <v>56</v>
      </c>
      <c r="C612" s="33"/>
      <c r="D612" s="57"/>
      <c r="E612" s="57"/>
      <c r="F612" s="57"/>
      <c r="G612" s="41"/>
      <c r="H612" s="41"/>
      <c r="I612" s="41"/>
      <c r="J612" s="41"/>
      <c r="K612" s="59"/>
      <c r="L612" s="58"/>
      <c r="M612" s="11">
        <f>C612*L612</f>
        <v>0</v>
      </c>
      <c r="N612" s="11"/>
      <c r="O612" s="11">
        <f>ROUND(M612*N612/100,2)</f>
        <v>0</v>
      </c>
      <c r="P612" s="11"/>
      <c r="Q612" s="11"/>
      <c r="R612" s="11"/>
      <c r="S612" s="11">
        <f>ROUND(M612*R612,2)</f>
        <v>0</v>
      </c>
      <c r="T612" s="11"/>
      <c r="U612" s="11"/>
      <c r="V612" s="11">
        <f>ROUND(M612*U612/100,2)</f>
        <v>0</v>
      </c>
      <c r="W612" s="11">
        <f>ROUND((M612+O612+S612+V612)*0.15,2)</f>
        <v>0</v>
      </c>
      <c r="X612" s="11">
        <f>M612+O612+S612+V612+W612</f>
        <v>0</v>
      </c>
    </row>
    <row r="613" spans="1:24" ht="12.75" hidden="1">
      <c r="A613" s="11"/>
      <c r="B613" s="44" t="s">
        <v>25</v>
      </c>
      <c r="C613" s="31">
        <f>D613+G613+K613</f>
        <v>0</v>
      </c>
      <c r="D613" s="31"/>
      <c r="E613" s="31"/>
      <c r="F613" s="31">
        <f>D613</f>
        <v>0</v>
      </c>
      <c r="G613" s="31">
        <f>I613</f>
        <v>0</v>
      </c>
      <c r="H613" s="31"/>
      <c r="I613" s="31"/>
      <c r="J613" s="31"/>
      <c r="K613" s="31"/>
      <c r="L613" s="45">
        <f>L$290</f>
        <v>17963</v>
      </c>
      <c r="M613" s="45">
        <f>C613*L613</f>
        <v>0</v>
      </c>
      <c r="N613" s="45">
        <v>4</v>
      </c>
      <c r="O613" s="45">
        <f>ROUND(M613*N613/100,2)</f>
        <v>0</v>
      </c>
      <c r="P613" s="45"/>
      <c r="Q613" s="45"/>
      <c r="R613" s="45">
        <v>0.15</v>
      </c>
      <c r="S613" s="45">
        <f>ROUND(M613*R613,2)</f>
        <v>0</v>
      </c>
      <c r="T613" s="45"/>
      <c r="U613" s="45">
        <v>15</v>
      </c>
      <c r="V613" s="45">
        <f>ROUND(M613*U613/100,2)</f>
        <v>0</v>
      </c>
      <c r="W613" s="45">
        <f>ROUND((M613+O613+S613+V613)*0.15,2)</f>
        <v>0</v>
      </c>
      <c r="X613" s="45">
        <f>M613+O613+S613+V613+W613</f>
        <v>0</v>
      </c>
    </row>
    <row r="614" spans="1:24" ht="12.75" hidden="1">
      <c r="A614" s="11"/>
      <c r="B614" s="46" t="s">
        <v>54</v>
      </c>
      <c r="C614" s="31">
        <f aca="true" t="shared" si="291" ref="C614:K614">SUM(C613:C613)</f>
        <v>0</v>
      </c>
      <c r="D614" s="31">
        <f t="shared" si="291"/>
        <v>0</v>
      </c>
      <c r="E614" s="31">
        <f t="shared" si="291"/>
        <v>0</v>
      </c>
      <c r="F614" s="31">
        <f t="shared" si="291"/>
        <v>0</v>
      </c>
      <c r="G614" s="31">
        <f t="shared" si="291"/>
        <v>0</v>
      </c>
      <c r="H614" s="31">
        <f t="shared" si="291"/>
        <v>0</v>
      </c>
      <c r="I614" s="31">
        <f t="shared" si="291"/>
        <v>0</v>
      </c>
      <c r="J614" s="31">
        <f t="shared" si="291"/>
        <v>0</v>
      </c>
      <c r="K614" s="31">
        <f t="shared" si="291"/>
        <v>0</v>
      </c>
      <c r="L614" s="31"/>
      <c r="M614" s="31">
        <f aca="true" t="shared" si="292" ref="M614:X614">SUM(M613:M613)</f>
        <v>0</v>
      </c>
      <c r="N614" s="31"/>
      <c r="O614" s="31">
        <f t="shared" si="292"/>
        <v>0</v>
      </c>
      <c r="P614" s="31">
        <f t="shared" si="292"/>
        <v>0</v>
      </c>
      <c r="Q614" s="31"/>
      <c r="R614" s="31"/>
      <c r="S614" s="31">
        <f t="shared" si="292"/>
        <v>0</v>
      </c>
      <c r="T614" s="31"/>
      <c r="U614" s="31"/>
      <c r="V614" s="31">
        <f t="shared" si="292"/>
        <v>0</v>
      </c>
      <c r="W614" s="31">
        <f t="shared" si="292"/>
        <v>0</v>
      </c>
      <c r="X614" s="31">
        <f t="shared" si="292"/>
        <v>0</v>
      </c>
    </row>
    <row r="615" spans="1:24" ht="12.75" hidden="1">
      <c r="A615" s="11"/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</row>
    <row r="616" spans="1:24" s="8" customFormat="1" ht="12.75" hidden="1">
      <c r="A616" s="58"/>
      <c r="B616" s="15" t="s">
        <v>56</v>
      </c>
      <c r="C616" s="33">
        <f>C614</f>
        <v>0</v>
      </c>
      <c r="D616" s="33">
        <f aca="true" t="shared" si="293" ref="D616:K616">D614</f>
        <v>0</v>
      </c>
      <c r="E616" s="33">
        <f t="shared" si="293"/>
        <v>0</v>
      </c>
      <c r="F616" s="33">
        <f t="shared" si="293"/>
        <v>0</v>
      </c>
      <c r="G616" s="33">
        <f t="shared" si="293"/>
        <v>0</v>
      </c>
      <c r="H616" s="33">
        <f t="shared" si="293"/>
        <v>0</v>
      </c>
      <c r="I616" s="33">
        <f t="shared" si="293"/>
        <v>0</v>
      </c>
      <c r="J616" s="33">
        <f t="shared" si="293"/>
        <v>0</v>
      </c>
      <c r="K616" s="33">
        <f t="shared" si="293"/>
        <v>0</v>
      </c>
      <c r="L616" s="33"/>
      <c r="M616" s="33">
        <f aca="true" t="shared" si="294" ref="M616:X616">M614</f>
        <v>0</v>
      </c>
      <c r="N616" s="33"/>
      <c r="O616" s="33">
        <f t="shared" si="294"/>
        <v>0</v>
      </c>
      <c r="P616" s="33">
        <f t="shared" si="294"/>
        <v>0</v>
      </c>
      <c r="Q616" s="33"/>
      <c r="R616" s="33">
        <f t="shared" si="294"/>
        <v>0</v>
      </c>
      <c r="S616" s="33">
        <f t="shared" si="294"/>
        <v>0</v>
      </c>
      <c r="T616" s="33"/>
      <c r="U616" s="33"/>
      <c r="V616" s="33">
        <f t="shared" si="294"/>
        <v>0</v>
      </c>
      <c r="W616" s="33">
        <f t="shared" si="294"/>
        <v>0</v>
      </c>
      <c r="X616" s="33">
        <f t="shared" si="294"/>
        <v>0</v>
      </c>
    </row>
    <row r="617" spans="1:24" s="8" customFormat="1" ht="12.75" hidden="1">
      <c r="A617" s="58"/>
      <c r="B617" s="50" t="s">
        <v>59</v>
      </c>
      <c r="C617" s="57">
        <f aca="true" t="shared" si="295" ref="C617:K617">SUM(C616:C616)</f>
        <v>0</v>
      </c>
      <c r="D617" s="57">
        <f t="shared" si="295"/>
        <v>0</v>
      </c>
      <c r="E617" s="57">
        <f t="shared" si="295"/>
        <v>0</v>
      </c>
      <c r="F617" s="57">
        <f t="shared" si="295"/>
        <v>0</v>
      </c>
      <c r="G617" s="57">
        <f t="shared" si="295"/>
        <v>0</v>
      </c>
      <c r="H617" s="57">
        <f t="shared" si="295"/>
        <v>0</v>
      </c>
      <c r="I617" s="57">
        <f t="shared" si="295"/>
        <v>0</v>
      </c>
      <c r="J617" s="57">
        <f t="shared" si="295"/>
        <v>0</v>
      </c>
      <c r="K617" s="57">
        <f t="shared" si="295"/>
        <v>0</v>
      </c>
      <c r="L617" s="57"/>
      <c r="M617" s="57">
        <f aca="true" t="shared" si="296" ref="M617:X617">SUM(M616:M616)</f>
        <v>0</v>
      </c>
      <c r="N617" s="57"/>
      <c r="O617" s="57">
        <f t="shared" si="296"/>
        <v>0</v>
      </c>
      <c r="P617" s="57">
        <f t="shared" si="296"/>
        <v>0</v>
      </c>
      <c r="Q617" s="57"/>
      <c r="R617" s="57">
        <f t="shared" si="296"/>
        <v>0</v>
      </c>
      <c r="S617" s="57">
        <f t="shared" si="296"/>
        <v>0</v>
      </c>
      <c r="T617" s="57"/>
      <c r="U617" s="57"/>
      <c r="V617" s="57">
        <f t="shared" si="296"/>
        <v>0</v>
      </c>
      <c r="W617" s="57">
        <f t="shared" si="296"/>
        <v>0</v>
      </c>
      <c r="X617" s="57">
        <f t="shared" si="296"/>
        <v>0</v>
      </c>
    </row>
    <row r="618" spans="1:24" ht="12.75" hidden="1">
      <c r="A618" s="11"/>
      <c r="B618" s="52"/>
      <c r="C618" s="33"/>
      <c r="D618" s="57"/>
      <c r="E618" s="57"/>
      <c r="F618" s="57"/>
      <c r="G618" s="41"/>
      <c r="H618" s="41"/>
      <c r="I618" s="41"/>
      <c r="J618" s="41"/>
      <c r="K618" s="59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1:24" ht="12.75">
      <c r="A619" s="11"/>
      <c r="B619" s="52"/>
      <c r="C619" s="33"/>
      <c r="D619" s="57"/>
      <c r="E619" s="57"/>
      <c r="F619" s="57"/>
      <c r="G619" s="41"/>
      <c r="H619" s="41"/>
      <c r="I619" s="41"/>
      <c r="J619" s="41"/>
      <c r="K619" s="59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2:24" s="24" customFormat="1" ht="18">
      <c r="B620" s="295" t="s">
        <v>165</v>
      </c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  <c r="X620" s="295"/>
    </row>
    <row r="621" spans="2:11" s="24" customFormat="1" ht="15.75">
      <c r="B621" s="51"/>
      <c r="C621" s="51"/>
      <c r="D621" s="51"/>
      <c r="E621" s="51"/>
      <c r="F621" s="51"/>
      <c r="G621" s="51"/>
      <c r="H621" s="51"/>
      <c r="I621" s="51"/>
      <c r="J621" s="51"/>
      <c r="K621" s="51"/>
    </row>
    <row r="622" spans="1:24" s="90" customFormat="1" ht="12.75" customHeight="1">
      <c r="A622" s="283" t="s">
        <v>52</v>
      </c>
      <c r="B622" s="284" t="s">
        <v>0</v>
      </c>
      <c r="C622" s="284" t="s">
        <v>51</v>
      </c>
      <c r="D622" s="284"/>
      <c r="E622" s="284"/>
      <c r="F622" s="284"/>
      <c r="G622" s="284"/>
      <c r="H622" s="284"/>
      <c r="I622" s="284"/>
      <c r="J622" s="284"/>
      <c r="K622" s="284"/>
      <c r="L622" s="284" t="s">
        <v>105</v>
      </c>
      <c r="M622" s="284" t="s">
        <v>71</v>
      </c>
      <c r="N622" s="285" t="s">
        <v>72</v>
      </c>
      <c r="O622" s="286"/>
      <c r="P622" s="286"/>
      <c r="Q622" s="287"/>
      <c r="R622" s="284" t="s">
        <v>74</v>
      </c>
      <c r="S622" s="284"/>
      <c r="T622" s="284"/>
      <c r="U622" s="284"/>
      <c r="V622" s="284"/>
      <c r="W622" s="288" t="s">
        <v>75</v>
      </c>
      <c r="X622" s="284" t="s">
        <v>76</v>
      </c>
    </row>
    <row r="623" spans="1:24" s="90" customFormat="1" ht="81" customHeight="1">
      <c r="A623" s="283"/>
      <c r="B623" s="284"/>
      <c r="C623" s="157" t="s">
        <v>48</v>
      </c>
      <c r="D623" s="290" t="s">
        <v>49</v>
      </c>
      <c r="E623" s="290"/>
      <c r="F623" s="290"/>
      <c r="G623" s="291" t="s">
        <v>39</v>
      </c>
      <c r="H623" s="291"/>
      <c r="I623" s="291"/>
      <c r="J623" s="291"/>
      <c r="K623" s="157" t="s">
        <v>50</v>
      </c>
      <c r="L623" s="284"/>
      <c r="M623" s="284"/>
      <c r="N623" s="284" t="s">
        <v>157</v>
      </c>
      <c r="O623" s="284"/>
      <c r="P623" s="130" t="s">
        <v>73</v>
      </c>
      <c r="Q623" s="129" t="s">
        <v>195</v>
      </c>
      <c r="R623" s="284" t="s">
        <v>158</v>
      </c>
      <c r="S623" s="284"/>
      <c r="T623" s="130" t="s">
        <v>77</v>
      </c>
      <c r="U623" s="284" t="s">
        <v>159</v>
      </c>
      <c r="V623" s="284"/>
      <c r="W623" s="289"/>
      <c r="X623" s="284"/>
    </row>
    <row r="624" spans="1:24" s="132" customFormat="1" ht="15">
      <c r="A624" s="133"/>
      <c r="B624" s="163"/>
      <c r="C624" s="164"/>
      <c r="D624" s="164" t="s">
        <v>48</v>
      </c>
      <c r="E624" s="164" t="s">
        <v>196</v>
      </c>
      <c r="F624" s="164" t="s">
        <v>197</v>
      </c>
      <c r="G624" s="164" t="s">
        <v>48</v>
      </c>
      <c r="H624" s="164" t="s">
        <v>196</v>
      </c>
      <c r="I624" s="164" t="s">
        <v>197</v>
      </c>
      <c r="J624" s="165" t="s">
        <v>69</v>
      </c>
      <c r="K624" s="164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</row>
    <row r="625" spans="1:24" ht="15.75">
      <c r="A625" s="11"/>
      <c r="B625" s="189" t="s">
        <v>55</v>
      </c>
      <c r="C625" s="63"/>
      <c r="D625" s="63"/>
      <c r="E625" s="63"/>
      <c r="F625" s="63"/>
      <c r="G625" s="64"/>
      <c r="H625" s="64"/>
      <c r="I625" s="64"/>
      <c r="J625" s="64"/>
      <c r="K625" s="65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</row>
    <row r="626" spans="1:24" ht="15">
      <c r="A626" s="11"/>
      <c r="B626" s="182" t="s">
        <v>32</v>
      </c>
      <c r="C626" s="178">
        <f>D626+G626+K626</f>
        <v>0.25</v>
      </c>
      <c r="D626" s="178"/>
      <c r="E626" s="178"/>
      <c r="F626" s="178"/>
      <c r="G626" s="178">
        <f>I626</f>
        <v>0.25</v>
      </c>
      <c r="H626" s="178"/>
      <c r="I626" s="178">
        <v>0.25</v>
      </c>
      <c r="J626" s="178"/>
      <c r="K626" s="178"/>
      <c r="L626" s="202">
        <f>L602</f>
        <v>25081</v>
      </c>
      <c r="M626" s="183">
        <f>C626*L626</f>
        <v>6270.25</v>
      </c>
      <c r="N626" s="183"/>
      <c r="O626" s="183">
        <f>ROUND(M626*N626/100,2)</f>
        <v>0</v>
      </c>
      <c r="P626" s="183"/>
      <c r="Q626" s="183"/>
      <c r="R626" s="183"/>
      <c r="S626" s="183">
        <f>ROUND(M626*R626,2)</f>
        <v>0</v>
      </c>
      <c r="T626" s="183"/>
      <c r="U626" s="183">
        <v>15</v>
      </c>
      <c r="V626" s="183">
        <f>ROUND(M626*U626/100,2)</f>
        <v>940.54</v>
      </c>
      <c r="W626" s="183">
        <f>ROUND((M626+O626+S626+V626)*0.15,2)</f>
        <v>1081.62</v>
      </c>
      <c r="X626" s="183">
        <f>M626+O626+S626+V626+W626</f>
        <v>8292.41</v>
      </c>
    </row>
    <row r="627" spans="1:24" ht="15.75">
      <c r="A627" s="11"/>
      <c r="B627" s="177" t="s">
        <v>54</v>
      </c>
      <c r="C627" s="32">
        <f>C626</f>
        <v>0.25</v>
      </c>
      <c r="D627" s="178">
        <f aca="true" t="shared" si="297" ref="D627:K627">D626</f>
        <v>0</v>
      </c>
      <c r="E627" s="178">
        <f t="shared" si="297"/>
        <v>0</v>
      </c>
      <c r="F627" s="178">
        <f t="shared" si="297"/>
        <v>0</v>
      </c>
      <c r="G627" s="178">
        <f t="shared" si="297"/>
        <v>0.25</v>
      </c>
      <c r="H627" s="178">
        <f t="shared" si="297"/>
        <v>0</v>
      </c>
      <c r="I627" s="178">
        <f t="shared" si="297"/>
        <v>0.25</v>
      </c>
      <c r="J627" s="178">
        <f t="shared" si="297"/>
        <v>0</v>
      </c>
      <c r="K627" s="178">
        <f t="shared" si="297"/>
        <v>0</v>
      </c>
      <c r="L627" s="178"/>
      <c r="M627" s="178">
        <f>M626</f>
        <v>6270.25</v>
      </c>
      <c r="N627" s="178"/>
      <c r="O627" s="178">
        <f>O626</f>
        <v>0</v>
      </c>
      <c r="P627" s="178">
        <f>P626</f>
        <v>0</v>
      </c>
      <c r="Q627" s="178"/>
      <c r="R627" s="178"/>
      <c r="S627" s="178">
        <f>S626</f>
        <v>0</v>
      </c>
      <c r="T627" s="178"/>
      <c r="U627" s="178"/>
      <c r="V627" s="178">
        <f>V626</f>
        <v>940.54</v>
      </c>
      <c r="W627" s="178">
        <f>W626</f>
        <v>1081.62</v>
      </c>
      <c r="X627" s="32">
        <f>X626</f>
        <v>8292.41</v>
      </c>
    </row>
    <row r="628" spans="1:24" ht="15.75">
      <c r="A628" s="11"/>
      <c r="B628" s="189" t="s">
        <v>56</v>
      </c>
      <c r="C628" s="178"/>
      <c r="D628" s="32"/>
      <c r="E628" s="32"/>
      <c r="F628" s="32"/>
      <c r="G628" s="185"/>
      <c r="H628" s="185"/>
      <c r="I628" s="178"/>
      <c r="J628" s="185"/>
      <c r="K628" s="186"/>
      <c r="L628" s="183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</row>
    <row r="629" spans="1:24" ht="15">
      <c r="A629" s="11"/>
      <c r="B629" s="182" t="s">
        <v>6</v>
      </c>
      <c r="C629" s="178">
        <f>D629+G629+K629</f>
        <v>1.5</v>
      </c>
      <c r="D629" s="178"/>
      <c r="E629" s="178"/>
      <c r="F629" s="178"/>
      <c r="G629" s="178">
        <f>I629</f>
        <v>1.5</v>
      </c>
      <c r="H629" s="178"/>
      <c r="I629" s="178">
        <v>1.5</v>
      </c>
      <c r="J629" s="178"/>
      <c r="K629" s="178"/>
      <c r="L629" s="183">
        <f>L605</f>
        <v>16070</v>
      </c>
      <c r="M629" s="183">
        <f>C629*L629</f>
        <v>24105</v>
      </c>
      <c r="N629" s="183"/>
      <c r="O629" s="183">
        <f>ROUND(M629*N629/100,2)</f>
        <v>0</v>
      </c>
      <c r="P629" s="183"/>
      <c r="Q629" s="183"/>
      <c r="R629" s="183"/>
      <c r="S629" s="183">
        <f>ROUND(M629*R629,2)</f>
        <v>0</v>
      </c>
      <c r="T629" s="183"/>
      <c r="U629" s="183">
        <v>15</v>
      </c>
      <c r="V629" s="183">
        <f>ROUND(M629*U629/100,2)</f>
        <v>3615.75</v>
      </c>
      <c r="W629" s="183">
        <f>ROUND((M629+O629+S629+V629)*0.15,2)</f>
        <v>4158.11</v>
      </c>
      <c r="X629" s="183">
        <f>M629+O629+S629+V629+W629</f>
        <v>31878.86</v>
      </c>
    </row>
    <row r="630" spans="1:24" ht="15">
      <c r="A630" s="11"/>
      <c r="B630" s="182" t="s">
        <v>259</v>
      </c>
      <c r="C630" s="178">
        <f>D630+G630+K630</f>
        <v>1</v>
      </c>
      <c r="D630" s="178"/>
      <c r="E630" s="178"/>
      <c r="F630" s="178"/>
      <c r="G630" s="178">
        <f>0.25+0.75</f>
        <v>1</v>
      </c>
      <c r="H630" s="178"/>
      <c r="I630" s="178">
        <f>G630-H630-J630</f>
        <v>1</v>
      </c>
      <c r="J630" s="178"/>
      <c r="K630" s="178"/>
      <c r="L630" s="183">
        <f>L469</f>
        <v>17963</v>
      </c>
      <c r="M630" s="183">
        <f>C630*L630</f>
        <v>17963</v>
      </c>
      <c r="N630" s="183">
        <v>4</v>
      </c>
      <c r="O630" s="183">
        <f>ROUND(M630*N630/100,2)</f>
        <v>718.52</v>
      </c>
      <c r="P630" s="183"/>
      <c r="Q630" s="183"/>
      <c r="R630" s="183"/>
      <c r="S630" s="183">
        <f>ROUND(M630*R630,2)</f>
        <v>0</v>
      </c>
      <c r="T630" s="183"/>
      <c r="U630" s="183">
        <v>15</v>
      </c>
      <c r="V630" s="183">
        <f>ROUND(M630*U630/100,2)</f>
        <v>2694.45</v>
      </c>
      <c r="W630" s="183">
        <f>ROUND((M630+O630+S630+V630)*0.15,2)</f>
        <v>3206.4</v>
      </c>
      <c r="X630" s="183">
        <f>M630+O630+S630+V630+W630</f>
        <v>24582.370000000003</v>
      </c>
    </row>
    <row r="631" spans="1:24" ht="15.75">
      <c r="A631" s="11"/>
      <c r="B631" s="177" t="s">
        <v>54</v>
      </c>
      <c r="C631" s="32">
        <f>C629+C630</f>
        <v>2.5</v>
      </c>
      <c r="D631" s="178">
        <f aca="true" t="shared" si="298" ref="D631:X631">D629+D630</f>
        <v>0</v>
      </c>
      <c r="E631" s="178">
        <f t="shared" si="298"/>
        <v>0</v>
      </c>
      <c r="F631" s="178">
        <f t="shared" si="298"/>
        <v>0</v>
      </c>
      <c r="G631" s="178">
        <f t="shared" si="298"/>
        <v>2.5</v>
      </c>
      <c r="H631" s="178">
        <f t="shared" si="298"/>
        <v>0</v>
      </c>
      <c r="I631" s="178">
        <f>I629+I630</f>
        <v>2.5</v>
      </c>
      <c r="J631" s="178">
        <f t="shared" si="298"/>
        <v>0</v>
      </c>
      <c r="K631" s="178">
        <f t="shared" si="298"/>
        <v>0</v>
      </c>
      <c r="L631" s="178"/>
      <c r="M631" s="178">
        <f t="shared" si="298"/>
        <v>42068</v>
      </c>
      <c r="N631" s="178"/>
      <c r="O631" s="178">
        <f t="shared" si="298"/>
        <v>718.52</v>
      </c>
      <c r="P631" s="178">
        <f t="shared" si="298"/>
        <v>0</v>
      </c>
      <c r="Q631" s="178"/>
      <c r="R631" s="178"/>
      <c r="S631" s="178">
        <f t="shared" si="298"/>
        <v>0</v>
      </c>
      <c r="T631" s="178"/>
      <c r="U631" s="178"/>
      <c r="V631" s="178">
        <f t="shared" si="298"/>
        <v>6310.2</v>
      </c>
      <c r="W631" s="178">
        <f t="shared" si="298"/>
        <v>7364.51</v>
      </c>
      <c r="X631" s="32">
        <f t="shared" si="298"/>
        <v>56461.23</v>
      </c>
    </row>
    <row r="632" spans="1:24" ht="15">
      <c r="A632" s="11"/>
      <c r="B632" s="188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</row>
    <row r="633" spans="2:24" s="9" customFormat="1" ht="15.75">
      <c r="B633" s="181" t="s">
        <v>55</v>
      </c>
      <c r="C633" s="63">
        <f>C627</f>
        <v>0.25</v>
      </c>
      <c r="D633" s="63">
        <f aca="true" t="shared" si="299" ref="D633:X633">D627</f>
        <v>0</v>
      </c>
      <c r="E633" s="63">
        <f t="shared" si="299"/>
        <v>0</v>
      </c>
      <c r="F633" s="63">
        <f t="shared" si="299"/>
        <v>0</v>
      </c>
      <c r="G633" s="63">
        <f t="shared" si="299"/>
        <v>0.25</v>
      </c>
      <c r="H633" s="63">
        <f t="shared" si="299"/>
        <v>0</v>
      </c>
      <c r="I633" s="63">
        <f t="shared" si="299"/>
        <v>0.25</v>
      </c>
      <c r="J633" s="63">
        <f t="shared" si="299"/>
        <v>0</v>
      </c>
      <c r="K633" s="63">
        <f t="shared" si="299"/>
        <v>0</v>
      </c>
      <c r="L633" s="63"/>
      <c r="M633" s="63">
        <f t="shared" si="299"/>
        <v>6270.25</v>
      </c>
      <c r="N633" s="63"/>
      <c r="O633" s="63">
        <f t="shared" si="299"/>
        <v>0</v>
      </c>
      <c r="P633" s="63">
        <f t="shared" si="299"/>
        <v>0</v>
      </c>
      <c r="Q633" s="63"/>
      <c r="R633" s="63"/>
      <c r="S633" s="63">
        <f t="shared" si="299"/>
        <v>0</v>
      </c>
      <c r="T633" s="63"/>
      <c r="U633" s="63"/>
      <c r="V633" s="63">
        <f t="shared" si="299"/>
        <v>940.54</v>
      </c>
      <c r="W633" s="63">
        <f t="shared" si="299"/>
        <v>1081.62</v>
      </c>
      <c r="X633" s="63">
        <f t="shared" si="299"/>
        <v>8292.41</v>
      </c>
    </row>
    <row r="634" spans="2:24" s="142" customFormat="1" ht="15.75">
      <c r="B634" s="181" t="s">
        <v>56</v>
      </c>
      <c r="C634" s="144">
        <f>C630+C629</f>
        <v>2.5</v>
      </c>
      <c r="D634" s="144">
        <f aca="true" t="shared" si="300" ref="D634:X634">D630+D629</f>
        <v>0</v>
      </c>
      <c r="E634" s="144">
        <f t="shared" si="300"/>
        <v>0</v>
      </c>
      <c r="F634" s="144">
        <f t="shared" si="300"/>
        <v>0</v>
      </c>
      <c r="G634" s="144">
        <f t="shared" si="300"/>
        <v>2.5</v>
      </c>
      <c r="H634" s="144">
        <f t="shared" si="300"/>
        <v>0</v>
      </c>
      <c r="I634" s="144">
        <f t="shared" si="300"/>
        <v>2.5</v>
      </c>
      <c r="J634" s="144">
        <f t="shared" si="300"/>
        <v>0</v>
      </c>
      <c r="K634" s="144">
        <f t="shared" si="300"/>
        <v>0</v>
      </c>
      <c r="L634" s="144"/>
      <c r="M634" s="144">
        <f t="shared" si="300"/>
        <v>42068</v>
      </c>
      <c r="N634" s="144"/>
      <c r="O634" s="144">
        <f t="shared" si="300"/>
        <v>718.52</v>
      </c>
      <c r="P634" s="144">
        <f t="shared" si="300"/>
        <v>0</v>
      </c>
      <c r="Q634" s="144"/>
      <c r="R634" s="144"/>
      <c r="S634" s="144">
        <f t="shared" si="300"/>
        <v>0</v>
      </c>
      <c r="T634" s="144"/>
      <c r="U634" s="144"/>
      <c r="V634" s="144">
        <f t="shared" si="300"/>
        <v>6310.2</v>
      </c>
      <c r="W634" s="144">
        <f t="shared" si="300"/>
        <v>7364.51</v>
      </c>
      <c r="X634" s="144">
        <f t="shared" si="300"/>
        <v>56461.23</v>
      </c>
    </row>
    <row r="635" spans="1:24" s="8" customFormat="1" ht="15.75">
      <c r="A635" s="58"/>
      <c r="B635" s="51" t="s">
        <v>59</v>
      </c>
      <c r="C635" s="144">
        <f>SUM(C633:C634)</f>
        <v>2.75</v>
      </c>
      <c r="D635" s="144">
        <f aca="true" t="shared" si="301" ref="D635:X635">SUM(D633:D634)</f>
        <v>0</v>
      </c>
      <c r="E635" s="144">
        <f t="shared" si="301"/>
        <v>0</v>
      </c>
      <c r="F635" s="144">
        <f t="shared" si="301"/>
        <v>0</v>
      </c>
      <c r="G635" s="144">
        <f t="shared" si="301"/>
        <v>2.75</v>
      </c>
      <c r="H635" s="144">
        <f t="shared" si="301"/>
        <v>0</v>
      </c>
      <c r="I635" s="144">
        <f t="shared" si="301"/>
        <v>2.75</v>
      </c>
      <c r="J635" s="144">
        <f t="shared" si="301"/>
        <v>0</v>
      </c>
      <c r="K635" s="144">
        <f t="shared" si="301"/>
        <v>0</v>
      </c>
      <c r="L635" s="144"/>
      <c r="M635" s="144">
        <f t="shared" si="301"/>
        <v>48338.25</v>
      </c>
      <c r="N635" s="144"/>
      <c r="O635" s="144">
        <f t="shared" si="301"/>
        <v>718.52</v>
      </c>
      <c r="P635" s="144">
        <f t="shared" si="301"/>
        <v>0</v>
      </c>
      <c r="Q635" s="144"/>
      <c r="R635" s="144"/>
      <c r="S635" s="144">
        <f t="shared" si="301"/>
        <v>0</v>
      </c>
      <c r="T635" s="144"/>
      <c r="U635" s="144"/>
      <c r="V635" s="144">
        <f t="shared" si="301"/>
        <v>7250.74</v>
      </c>
      <c r="W635" s="144">
        <f t="shared" si="301"/>
        <v>8446.130000000001</v>
      </c>
      <c r="X635" s="144">
        <f t="shared" si="301"/>
        <v>64753.64</v>
      </c>
    </row>
    <row r="636" spans="1:24" s="8" customFormat="1" ht="12.75">
      <c r="A636" s="58"/>
      <c r="B636" s="50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</row>
    <row r="637" spans="2:24" s="24" customFormat="1" ht="18">
      <c r="B637" s="295" t="s">
        <v>166</v>
      </c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</row>
    <row r="638" spans="2:11" s="24" customFormat="1" ht="15.75">
      <c r="B638" s="51"/>
      <c r="C638" s="51"/>
      <c r="D638" s="51"/>
      <c r="E638" s="51"/>
      <c r="F638" s="51"/>
      <c r="G638" s="51"/>
      <c r="H638" s="51"/>
      <c r="I638" s="51"/>
      <c r="J638" s="51"/>
      <c r="K638" s="51"/>
    </row>
    <row r="639" spans="1:24" s="90" customFormat="1" ht="12.75" customHeight="1">
      <c r="A639" s="283" t="s">
        <v>52</v>
      </c>
      <c r="B639" s="284" t="s">
        <v>0</v>
      </c>
      <c r="C639" s="284" t="s">
        <v>51</v>
      </c>
      <c r="D639" s="284"/>
      <c r="E639" s="284"/>
      <c r="F639" s="284"/>
      <c r="G639" s="284"/>
      <c r="H639" s="284"/>
      <c r="I639" s="284"/>
      <c r="J639" s="284"/>
      <c r="K639" s="284"/>
      <c r="L639" s="284" t="s">
        <v>105</v>
      </c>
      <c r="M639" s="284" t="s">
        <v>71</v>
      </c>
      <c r="N639" s="285" t="s">
        <v>72</v>
      </c>
      <c r="O639" s="286"/>
      <c r="P639" s="286"/>
      <c r="Q639" s="287"/>
      <c r="R639" s="284" t="s">
        <v>74</v>
      </c>
      <c r="S639" s="284"/>
      <c r="T639" s="284"/>
      <c r="U639" s="284"/>
      <c r="V639" s="284"/>
      <c r="W639" s="288" t="s">
        <v>75</v>
      </c>
      <c r="X639" s="284" t="s">
        <v>76</v>
      </c>
    </row>
    <row r="640" spans="1:24" s="90" customFormat="1" ht="81" customHeight="1">
      <c r="A640" s="283"/>
      <c r="B640" s="284"/>
      <c r="C640" s="157" t="s">
        <v>48</v>
      </c>
      <c r="D640" s="290" t="s">
        <v>49</v>
      </c>
      <c r="E640" s="290"/>
      <c r="F640" s="290"/>
      <c r="G640" s="291" t="s">
        <v>39</v>
      </c>
      <c r="H640" s="291"/>
      <c r="I640" s="291"/>
      <c r="J640" s="291"/>
      <c r="K640" s="157" t="s">
        <v>50</v>
      </c>
      <c r="L640" s="284"/>
      <c r="M640" s="284"/>
      <c r="N640" s="284" t="s">
        <v>157</v>
      </c>
      <c r="O640" s="284"/>
      <c r="P640" s="130" t="s">
        <v>73</v>
      </c>
      <c r="Q640" s="129" t="s">
        <v>195</v>
      </c>
      <c r="R640" s="284" t="s">
        <v>158</v>
      </c>
      <c r="S640" s="284"/>
      <c r="T640" s="130" t="s">
        <v>77</v>
      </c>
      <c r="U640" s="284" t="s">
        <v>159</v>
      </c>
      <c r="V640" s="284"/>
      <c r="W640" s="289"/>
      <c r="X640" s="284"/>
    </row>
    <row r="641" spans="1:24" s="132" customFormat="1" ht="15">
      <c r="A641" s="133"/>
      <c r="B641" s="163"/>
      <c r="C641" s="164"/>
      <c r="D641" s="164" t="s">
        <v>48</v>
      </c>
      <c r="E641" s="164" t="s">
        <v>196</v>
      </c>
      <c r="F641" s="164" t="s">
        <v>197</v>
      </c>
      <c r="G641" s="164" t="s">
        <v>48</v>
      </c>
      <c r="H641" s="164" t="s">
        <v>196</v>
      </c>
      <c r="I641" s="164" t="s">
        <v>197</v>
      </c>
      <c r="J641" s="165" t="s">
        <v>69</v>
      </c>
      <c r="K641" s="164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</row>
    <row r="642" spans="1:24" ht="15.75">
      <c r="A642" s="11"/>
      <c r="B642" s="189" t="s">
        <v>56</v>
      </c>
      <c r="C642" s="63"/>
      <c r="D642" s="63"/>
      <c r="E642" s="63"/>
      <c r="F642" s="63"/>
      <c r="G642" s="64"/>
      <c r="H642" s="64"/>
      <c r="I642" s="64"/>
      <c r="J642" s="64"/>
      <c r="K642" s="65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</row>
    <row r="643" spans="1:24" ht="15">
      <c r="A643" s="11"/>
      <c r="B643" s="187" t="s">
        <v>34</v>
      </c>
      <c r="C643" s="178">
        <f>D643+G643+K643</f>
        <v>2</v>
      </c>
      <c r="D643" s="178"/>
      <c r="E643" s="178"/>
      <c r="F643" s="178"/>
      <c r="G643" s="178">
        <v>2</v>
      </c>
      <c r="H643" s="178"/>
      <c r="I643" s="178">
        <f>G643-H643-J643</f>
        <v>2</v>
      </c>
      <c r="J643" s="178"/>
      <c r="K643" s="178"/>
      <c r="L643" s="183">
        <v>17963</v>
      </c>
      <c r="M643" s="183">
        <f>C643*L643</f>
        <v>35926</v>
      </c>
      <c r="N643" s="183">
        <v>4</v>
      </c>
      <c r="O643" s="183">
        <f>ROUND(M643*N643/100,2)</f>
        <v>1437.04</v>
      </c>
      <c r="P643" s="183"/>
      <c r="Q643" s="183"/>
      <c r="R643" s="183"/>
      <c r="S643" s="183">
        <f>ROUND(M643*R643,2)</f>
        <v>0</v>
      </c>
      <c r="T643" s="183"/>
      <c r="U643" s="183">
        <v>15</v>
      </c>
      <c r="V643" s="186">
        <f>ROUND(M643*U643/100,2)</f>
        <v>5388.9</v>
      </c>
      <c r="W643" s="183">
        <f>ROUND((M643+O643+S643+V643)*0.15,2)</f>
        <v>6412.79</v>
      </c>
      <c r="X643" s="183">
        <f>M643+O643+S643+V643+W643</f>
        <v>49164.73</v>
      </c>
    </row>
    <row r="644" spans="1:24" ht="15.75">
      <c r="A644" s="11"/>
      <c r="B644" s="176" t="s">
        <v>54</v>
      </c>
      <c r="C644" s="32">
        <f>C643</f>
        <v>2</v>
      </c>
      <c r="D644" s="178">
        <f aca="true" t="shared" si="302" ref="D644:K644">D643</f>
        <v>0</v>
      </c>
      <c r="E644" s="178">
        <f t="shared" si="302"/>
        <v>0</v>
      </c>
      <c r="F644" s="178">
        <f t="shared" si="302"/>
        <v>0</v>
      </c>
      <c r="G644" s="178">
        <f t="shared" si="302"/>
        <v>2</v>
      </c>
      <c r="H644" s="178">
        <f t="shared" si="302"/>
        <v>0</v>
      </c>
      <c r="I644" s="178">
        <f t="shared" si="302"/>
        <v>2</v>
      </c>
      <c r="J644" s="178">
        <f t="shared" si="302"/>
        <v>0</v>
      </c>
      <c r="K644" s="178">
        <f t="shared" si="302"/>
        <v>0</v>
      </c>
      <c r="L644" s="178"/>
      <c r="M644" s="178">
        <f>M643</f>
        <v>35926</v>
      </c>
      <c r="N644" s="178"/>
      <c r="O644" s="178">
        <f>O643</f>
        <v>1437.04</v>
      </c>
      <c r="P644" s="178">
        <f>P643</f>
        <v>0</v>
      </c>
      <c r="Q644" s="178"/>
      <c r="R644" s="178"/>
      <c r="S644" s="178">
        <f>S643</f>
        <v>0</v>
      </c>
      <c r="T644" s="178"/>
      <c r="U644" s="178"/>
      <c r="V644" s="178">
        <f>V643</f>
        <v>5388.9</v>
      </c>
      <c r="W644" s="178">
        <f>W643</f>
        <v>6412.79</v>
      </c>
      <c r="X644" s="32">
        <f>X643</f>
        <v>49164.73</v>
      </c>
    </row>
    <row r="645" spans="1:24" ht="15.75" hidden="1">
      <c r="A645" s="11"/>
      <c r="B645" s="189" t="s">
        <v>57</v>
      </c>
      <c r="C645" s="63"/>
      <c r="D645" s="63"/>
      <c r="E645" s="63"/>
      <c r="F645" s="63"/>
      <c r="G645" s="64"/>
      <c r="H645" s="64"/>
      <c r="I645" s="64"/>
      <c r="J645" s="64"/>
      <c r="K645" s="65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</row>
    <row r="646" spans="1:24" ht="15" hidden="1">
      <c r="A646" s="11"/>
      <c r="B646" s="187" t="s">
        <v>10</v>
      </c>
      <c r="C646" s="178">
        <f>D646+G646+K646</f>
        <v>0</v>
      </c>
      <c r="D646" s="178"/>
      <c r="E646" s="178"/>
      <c r="F646" s="178"/>
      <c r="G646" s="178">
        <f>H646+I646+J646</f>
        <v>0</v>
      </c>
      <c r="H646" s="178"/>
      <c r="I646" s="178">
        <v>0</v>
      </c>
      <c r="J646" s="178"/>
      <c r="K646" s="178"/>
      <c r="L646" s="183">
        <v>10951</v>
      </c>
      <c r="M646" s="183">
        <f>C646*L646</f>
        <v>0</v>
      </c>
      <c r="N646" s="183">
        <v>4</v>
      </c>
      <c r="O646" s="183">
        <f>ROUND(M646*N646/100,2)</f>
        <v>0</v>
      </c>
      <c r="P646" s="183"/>
      <c r="Q646" s="183"/>
      <c r="R646" s="183"/>
      <c r="S646" s="183">
        <f>ROUND(M646*R646,2)</f>
        <v>0</v>
      </c>
      <c r="T646" s="183"/>
      <c r="U646" s="183"/>
      <c r="V646" s="183">
        <f>ROUND(M646*U646/100,2)</f>
        <v>0</v>
      </c>
      <c r="W646" s="183">
        <f>ROUND((M646+O646+S646+V646)*0.15,2)</f>
        <v>0</v>
      </c>
      <c r="X646" s="183">
        <f>M646+O646+S646+V646+W646</f>
        <v>0</v>
      </c>
    </row>
    <row r="647" spans="1:24" ht="15.75" hidden="1">
      <c r="A647" s="11"/>
      <c r="B647" s="176" t="s">
        <v>54</v>
      </c>
      <c r="C647" s="178">
        <f>C646</f>
        <v>0</v>
      </c>
      <c r="D647" s="178">
        <f aca="true" t="shared" si="303" ref="D647:K647">D646</f>
        <v>0</v>
      </c>
      <c r="E647" s="178">
        <f t="shared" si="303"/>
        <v>0</v>
      </c>
      <c r="F647" s="178">
        <f t="shared" si="303"/>
        <v>0</v>
      </c>
      <c r="G647" s="178">
        <f t="shared" si="303"/>
        <v>0</v>
      </c>
      <c r="H647" s="178">
        <f t="shared" si="303"/>
        <v>0</v>
      </c>
      <c r="I647" s="178">
        <f t="shared" si="303"/>
        <v>0</v>
      </c>
      <c r="J647" s="178">
        <f t="shared" si="303"/>
        <v>0</v>
      </c>
      <c r="K647" s="178">
        <f t="shared" si="303"/>
        <v>0</v>
      </c>
      <c r="L647" s="178"/>
      <c r="M647" s="178">
        <f>M646</f>
        <v>0</v>
      </c>
      <c r="N647" s="178"/>
      <c r="O647" s="178">
        <f>O646</f>
        <v>0</v>
      </c>
      <c r="P647" s="178">
        <f>P646</f>
        <v>0</v>
      </c>
      <c r="Q647" s="178"/>
      <c r="R647" s="178"/>
      <c r="S647" s="178">
        <f>S646</f>
        <v>0</v>
      </c>
      <c r="T647" s="178"/>
      <c r="U647" s="178"/>
      <c r="V647" s="178">
        <f>V646</f>
        <v>0</v>
      </c>
      <c r="W647" s="178">
        <f>W646</f>
        <v>0</v>
      </c>
      <c r="X647" s="178">
        <f>X646</f>
        <v>0</v>
      </c>
    </row>
    <row r="648" spans="1:24" ht="15">
      <c r="A648" s="11"/>
      <c r="B648" s="188"/>
      <c r="C648" s="71"/>
      <c r="D648" s="71"/>
      <c r="E648" s="71"/>
      <c r="F648" s="71"/>
      <c r="G648" s="71"/>
      <c r="H648" s="71"/>
      <c r="I648" s="71"/>
      <c r="J648" s="71"/>
      <c r="K648" s="71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</row>
    <row r="649" spans="2:24" s="142" customFormat="1" ht="15.75">
      <c r="B649" s="181" t="s">
        <v>56</v>
      </c>
      <c r="C649" s="144">
        <f>C644</f>
        <v>2</v>
      </c>
      <c r="D649" s="144">
        <f aca="true" t="shared" si="304" ref="D649:K649">D644</f>
        <v>0</v>
      </c>
      <c r="E649" s="144">
        <f t="shared" si="304"/>
        <v>0</v>
      </c>
      <c r="F649" s="144">
        <f t="shared" si="304"/>
        <v>0</v>
      </c>
      <c r="G649" s="144">
        <f t="shared" si="304"/>
        <v>2</v>
      </c>
      <c r="H649" s="144">
        <f t="shared" si="304"/>
        <v>0</v>
      </c>
      <c r="I649" s="144">
        <f t="shared" si="304"/>
        <v>2</v>
      </c>
      <c r="J649" s="144">
        <f t="shared" si="304"/>
        <v>0</v>
      </c>
      <c r="K649" s="144">
        <f t="shared" si="304"/>
        <v>0</v>
      </c>
      <c r="L649" s="144"/>
      <c r="M649" s="144">
        <f>M644</f>
        <v>35926</v>
      </c>
      <c r="N649" s="144"/>
      <c r="O649" s="144">
        <f>O644</f>
        <v>1437.04</v>
      </c>
      <c r="P649" s="144">
        <f>P644</f>
        <v>0</v>
      </c>
      <c r="Q649" s="144"/>
      <c r="R649" s="144"/>
      <c r="S649" s="144">
        <f>S644</f>
        <v>0</v>
      </c>
      <c r="T649" s="144"/>
      <c r="U649" s="144"/>
      <c r="V649" s="144">
        <f>V644</f>
        <v>5388.9</v>
      </c>
      <c r="W649" s="144">
        <f>W644</f>
        <v>6412.79</v>
      </c>
      <c r="X649" s="144">
        <f>X644</f>
        <v>49164.73</v>
      </c>
    </row>
    <row r="650" spans="2:24" s="142" customFormat="1" ht="15.75" hidden="1">
      <c r="B650" s="181" t="s">
        <v>116</v>
      </c>
      <c r="C650" s="144">
        <f>C647</f>
        <v>0</v>
      </c>
      <c r="D650" s="144">
        <f aca="true" t="shared" si="305" ref="D650:S650">D647</f>
        <v>0</v>
      </c>
      <c r="E650" s="144">
        <f t="shared" si="305"/>
        <v>0</v>
      </c>
      <c r="F650" s="144">
        <f t="shared" si="305"/>
        <v>0</v>
      </c>
      <c r="G650" s="144">
        <f t="shared" si="305"/>
        <v>0</v>
      </c>
      <c r="H650" s="144">
        <f t="shared" si="305"/>
        <v>0</v>
      </c>
      <c r="I650" s="144">
        <f t="shared" si="305"/>
        <v>0</v>
      </c>
      <c r="J650" s="144">
        <f t="shared" si="305"/>
        <v>0</v>
      </c>
      <c r="K650" s="144">
        <f t="shared" si="305"/>
        <v>0</v>
      </c>
      <c r="L650" s="144"/>
      <c r="M650" s="144">
        <f t="shared" si="305"/>
        <v>0</v>
      </c>
      <c r="N650" s="144"/>
      <c r="O650" s="144">
        <f t="shared" si="305"/>
        <v>0</v>
      </c>
      <c r="P650" s="144">
        <f t="shared" si="305"/>
        <v>0</v>
      </c>
      <c r="Q650" s="144"/>
      <c r="R650" s="144"/>
      <c r="S650" s="144">
        <f t="shared" si="305"/>
        <v>0</v>
      </c>
      <c r="T650" s="144"/>
      <c r="U650" s="144"/>
      <c r="V650" s="144">
        <f>V647</f>
        <v>0</v>
      </c>
      <c r="W650" s="144">
        <f>W647</f>
        <v>0</v>
      </c>
      <c r="X650" s="144">
        <f>X647</f>
        <v>0</v>
      </c>
    </row>
    <row r="651" spans="2:24" s="14" customFormat="1" ht="15.75">
      <c r="B651" s="51" t="s">
        <v>59</v>
      </c>
      <c r="C651" s="144">
        <f>SUM(C649:C650)</f>
        <v>2</v>
      </c>
      <c r="D651" s="144">
        <f aca="true" t="shared" si="306" ref="D651:S651">SUM(D649:D650)</f>
        <v>0</v>
      </c>
      <c r="E651" s="144">
        <f t="shared" si="306"/>
        <v>0</v>
      </c>
      <c r="F651" s="144">
        <f t="shared" si="306"/>
        <v>0</v>
      </c>
      <c r="G651" s="144">
        <f t="shared" si="306"/>
        <v>2</v>
      </c>
      <c r="H651" s="144">
        <f t="shared" si="306"/>
        <v>0</v>
      </c>
      <c r="I651" s="144">
        <f t="shared" si="306"/>
        <v>2</v>
      </c>
      <c r="J651" s="144">
        <f t="shared" si="306"/>
        <v>0</v>
      </c>
      <c r="K651" s="144">
        <f t="shared" si="306"/>
        <v>0</v>
      </c>
      <c r="L651" s="144"/>
      <c r="M651" s="144">
        <f t="shared" si="306"/>
        <v>35926</v>
      </c>
      <c r="N651" s="144"/>
      <c r="O651" s="144">
        <f t="shared" si="306"/>
        <v>1437.04</v>
      </c>
      <c r="P651" s="144">
        <f t="shared" si="306"/>
        <v>0</v>
      </c>
      <c r="Q651" s="144"/>
      <c r="R651" s="144"/>
      <c r="S651" s="144">
        <f t="shared" si="306"/>
        <v>0</v>
      </c>
      <c r="T651" s="144"/>
      <c r="U651" s="144"/>
      <c r="V651" s="144">
        <f>SUM(V649:V650)</f>
        <v>5388.9</v>
      </c>
      <c r="W651" s="144">
        <f>SUM(W649:W650)</f>
        <v>6412.79</v>
      </c>
      <c r="X651" s="144">
        <f>SUM(X649:X650)</f>
        <v>49164.73</v>
      </c>
    </row>
    <row r="652" spans="2:24" s="14" customFormat="1" ht="12.75">
      <c r="B652" s="50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</row>
    <row r="653" spans="1:24" s="14" customFormat="1" ht="18" hidden="1">
      <c r="A653" s="24"/>
      <c r="B653" s="295" t="s">
        <v>204</v>
      </c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  <c r="X653" s="295"/>
    </row>
    <row r="654" spans="1:24" s="14" customFormat="1" ht="15.75" hidden="1">
      <c r="A654" s="24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</row>
    <row r="655" spans="1:24" s="14" customFormat="1" ht="12.75" customHeight="1" hidden="1">
      <c r="A655" s="283" t="s">
        <v>52</v>
      </c>
      <c r="B655" s="284" t="s">
        <v>0</v>
      </c>
      <c r="C655" s="284" t="s">
        <v>51</v>
      </c>
      <c r="D655" s="284"/>
      <c r="E655" s="284"/>
      <c r="F655" s="284"/>
      <c r="G655" s="284"/>
      <c r="H655" s="284"/>
      <c r="I655" s="284"/>
      <c r="J655" s="284"/>
      <c r="K655" s="284"/>
      <c r="L655" s="284" t="s">
        <v>105</v>
      </c>
      <c r="M655" s="284" t="s">
        <v>71</v>
      </c>
      <c r="N655" s="285" t="s">
        <v>72</v>
      </c>
      <c r="O655" s="286"/>
      <c r="P655" s="286"/>
      <c r="Q655" s="287"/>
      <c r="R655" s="284" t="s">
        <v>74</v>
      </c>
      <c r="S655" s="284"/>
      <c r="T655" s="284"/>
      <c r="U655" s="284"/>
      <c r="V655" s="284"/>
      <c r="W655" s="288" t="s">
        <v>75</v>
      </c>
      <c r="X655" s="284" t="s">
        <v>76</v>
      </c>
    </row>
    <row r="656" spans="1:24" s="14" customFormat="1" ht="74.25" customHeight="1" hidden="1">
      <c r="A656" s="283"/>
      <c r="B656" s="284"/>
      <c r="C656" s="157" t="s">
        <v>48</v>
      </c>
      <c r="D656" s="290" t="s">
        <v>49</v>
      </c>
      <c r="E656" s="290"/>
      <c r="F656" s="290"/>
      <c r="G656" s="291" t="s">
        <v>39</v>
      </c>
      <c r="H656" s="291"/>
      <c r="I656" s="291"/>
      <c r="J656" s="291"/>
      <c r="K656" s="157" t="s">
        <v>50</v>
      </c>
      <c r="L656" s="284"/>
      <c r="M656" s="284"/>
      <c r="N656" s="284" t="s">
        <v>157</v>
      </c>
      <c r="O656" s="284"/>
      <c r="P656" s="130" t="s">
        <v>73</v>
      </c>
      <c r="Q656" s="129" t="s">
        <v>195</v>
      </c>
      <c r="R656" s="284" t="s">
        <v>158</v>
      </c>
      <c r="S656" s="284"/>
      <c r="T656" s="130" t="s">
        <v>77</v>
      </c>
      <c r="U656" s="284" t="s">
        <v>159</v>
      </c>
      <c r="V656" s="284"/>
      <c r="W656" s="289"/>
      <c r="X656" s="284"/>
    </row>
    <row r="657" spans="1:24" s="14" customFormat="1" ht="15" hidden="1">
      <c r="A657" s="133"/>
      <c r="B657" s="163"/>
      <c r="C657" s="164"/>
      <c r="D657" s="164" t="s">
        <v>48</v>
      </c>
      <c r="E657" s="164" t="s">
        <v>196</v>
      </c>
      <c r="F657" s="164" t="s">
        <v>197</v>
      </c>
      <c r="G657" s="164" t="s">
        <v>48</v>
      </c>
      <c r="H657" s="164" t="s">
        <v>196</v>
      </c>
      <c r="I657" s="164" t="s">
        <v>197</v>
      </c>
      <c r="J657" s="165" t="s">
        <v>69</v>
      </c>
      <c r="K657" s="164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</row>
    <row r="658" spans="1:24" s="14" customFormat="1" ht="15.75" hidden="1">
      <c r="A658" s="11"/>
      <c r="B658" s="189" t="s">
        <v>55</v>
      </c>
      <c r="C658" s="63"/>
      <c r="D658" s="63"/>
      <c r="E658" s="63"/>
      <c r="F658" s="63"/>
      <c r="G658" s="64"/>
      <c r="H658" s="64"/>
      <c r="I658" s="64"/>
      <c r="J658" s="64"/>
      <c r="K658" s="65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</row>
    <row r="659" spans="1:24" s="14" customFormat="1" ht="15" hidden="1">
      <c r="A659" s="11"/>
      <c r="B659" s="182" t="s">
        <v>110</v>
      </c>
      <c r="C659" s="178">
        <f>D659+G659+K659</f>
        <v>0</v>
      </c>
      <c r="D659" s="178"/>
      <c r="E659" s="178"/>
      <c r="F659" s="178"/>
      <c r="G659" s="178">
        <f>H659+I659+J659</f>
        <v>0</v>
      </c>
      <c r="H659" s="178"/>
      <c r="I659" s="178">
        <v>0</v>
      </c>
      <c r="J659" s="178"/>
      <c r="K659" s="178"/>
      <c r="L659" s="183">
        <f>L626</f>
        <v>25081</v>
      </c>
      <c r="M659" s="183">
        <f>C659*L659</f>
        <v>0</v>
      </c>
      <c r="N659" s="183">
        <v>4</v>
      </c>
      <c r="O659" s="183">
        <f>ROUND(M659*N659/100,2)</f>
        <v>0</v>
      </c>
      <c r="P659" s="183"/>
      <c r="Q659" s="183"/>
      <c r="R659" s="183"/>
      <c r="S659" s="183">
        <f>ROUND(M659*R659,2)</f>
        <v>0</v>
      </c>
      <c r="T659" s="183"/>
      <c r="U659" s="183"/>
      <c r="V659" s="183">
        <f>ROUND(M659*U659/100,2)</f>
        <v>0</v>
      </c>
      <c r="W659" s="183">
        <f>ROUND((M659+O659+S659+V659)*0.15,2)</f>
        <v>0</v>
      </c>
      <c r="X659" s="183">
        <f>M659+O659+S659+V659+W659</f>
        <v>0</v>
      </c>
    </row>
    <row r="660" spans="1:24" s="14" customFormat="1" ht="15.75" hidden="1">
      <c r="A660" s="11"/>
      <c r="B660" s="177" t="s">
        <v>54</v>
      </c>
      <c r="C660" s="178">
        <f>C659</f>
        <v>0</v>
      </c>
      <c r="D660" s="178">
        <f aca="true" t="shared" si="307" ref="D660:K660">D659</f>
        <v>0</v>
      </c>
      <c r="E660" s="178">
        <f t="shared" si="307"/>
        <v>0</v>
      </c>
      <c r="F660" s="178">
        <f t="shared" si="307"/>
        <v>0</v>
      </c>
      <c r="G660" s="178">
        <f t="shared" si="307"/>
        <v>0</v>
      </c>
      <c r="H660" s="178">
        <f t="shared" si="307"/>
        <v>0</v>
      </c>
      <c r="I660" s="178">
        <f t="shared" si="307"/>
        <v>0</v>
      </c>
      <c r="J660" s="178">
        <f t="shared" si="307"/>
        <v>0</v>
      </c>
      <c r="K660" s="178">
        <f t="shared" si="307"/>
        <v>0</v>
      </c>
      <c r="L660" s="178"/>
      <c r="M660" s="178">
        <f>M659</f>
        <v>0</v>
      </c>
      <c r="N660" s="178"/>
      <c r="O660" s="178">
        <f>O659</f>
        <v>0</v>
      </c>
      <c r="P660" s="178">
        <f>P659</f>
        <v>0</v>
      </c>
      <c r="Q660" s="178"/>
      <c r="R660" s="178"/>
      <c r="S660" s="178">
        <f>S659</f>
        <v>0</v>
      </c>
      <c r="T660" s="178"/>
      <c r="U660" s="178"/>
      <c r="V660" s="178">
        <f>V659</f>
        <v>0</v>
      </c>
      <c r="W660" s="178">
        <f>W659</f>
        <v>0</v>
      </c>
      <c r="X660" s="178">
        <f>X659</f>
        <v>0</v>
      </c>
    </row>
    <row r="661" spans="1:24" s="14" customFormat="1" ht="15.75" hidden="1">
      <c r="A661" s="11"/>
      <c r="B661" s="189" t="s">
        <v>56</v>
      </c>
      <c r="C661" s="178"/>
      <c r="D661" s="32"/>
      <c r="E661" s="32"/>
      <c r="F661" s="32"/>
      <c r="G661" s="185"/>
      <c r="H661" s="185"/>
      <c r="I661" s="178"/>
      <c r="J661" s="185"/>
      <c r="K661" s="186"/>
      <c r="L661" s="183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</row>
    <row r="662" spans="1:24" s="14" customFormat="1" ht="15" hidden="1">
      <c r="A662" s="11"/>
      <c r="B662" s="187" t="s">
        <v>23</v>
      </c>
      <c r="C662" s="178">
        <f>D662+G662+K662</f>
        <v>0</v>
      </c>
      <c r="D662" s="178"/>
      <c r="E662" s="178"/>
      <c r="F662" s="178"/>
      <c r="G662" s="178">
        <f>H662+I662+J662</f>
        <v>0</v>
      </c>
      <c r="H662" s="178"/>
      <c r="I662" s="178">
        <v>0</v>
      </c>
      <c r="J662" s="178"/>
      <c r="K662" s="178"/>
      <c r="L662" s="183">
        <f>L629</f>
        <v>16070</v>
      </c>
      <c r="M662" s="183">
        <f>C662*L662</f>
        <v>0</v>
      </c>
      <c r="N662" s="183">
        <v>4</v>
      </c>
      <c r="O662" s="183">
        <f>ROUND(M662*N662/100,2)</f>
        <v>0</v>
      </c>
      <c r="P662" s="183"/>
      <c r="Q662" s="183"/>
      <c r="R662" s="183"/>
      <c r="S662" s="183">
        <f>ROUND(M662*R662,2)</f>
        <v>0</v>
      </c>
      <c r="T662" s="183"/>
      <c r="U662" s="183"/>
      <c r="V662" s="183">
        <f>ROUND(M662*U662/100,2)</f>
        <v>0</v>
      </c>
      <c r="W662" s="183">
        <f>ROUND((M662+O662+S662+V662)*0.15,2)</f>
        <v>0</v>
      </c>
      <c r="X662" s="183">
        <f>M662+O662+S662+V662+W662</f>
        <v>0</v>
      </c>
    </row>
    <row r="663" spans="1:24" s="14" customFormat="1" ht="15.75" hidden="1">
      <c r="A663" s="11"/>
      <c r="B663" s="177" t="s">
        <v>54</v>
      </c>
      <c r="C663" s="178">
        <f>SUM(C662:C662)</f>
        <v>0</v>
      </c>
      <c r="D663" s="178">
        <f aca="true" t="shared" si="308" ref="D663:K663">SUM(D662:D662)</f>
        <v>0</v>
      </c>
      <c r="E663" s="178">
        <f t="shared" si="308"/>
        <v>0</v>
      </c>
      <c r="F663" s="178">
        <f t="shared" si="308"/>
        <v>0</v>
      </c>
      <c r="G663" s="178">
        <f t="shared" si="308"/>
        <v>0</v>
      </c>
      <c r="H663" s="178">
        <f t="shared" si="308"/>
        <v>0</v>
      </c>
      <c r="I663" s="178">
        <f t="shared" si="308"/>
        <v>0</v>
      </c>
      <c r="J663" s="178">
        <f t="shared" si="308"/>
        <v>0</v>
      </c>
      <c r="K663" s="178">
        <f t="shared" si="308"/>
        <v>0</v>
      </c>
      <c r="L663" s="178"/>
      <c r="M663" s="178">
        <f>SUM(M662:M662)</f>
        <v>0</v>
      </c>
      <c r="N663" s="178"/>
      <c r="O663" s="178">
        <f>SUM(O662:O662)</f>
        <v>0</v>
      </c>
      <c r="P663" s="178">
        <f>SUM(P662:P662)</f>
        <v>0</v>
      </c>
      <c r="Q663" s="178"/>
      <c r="R663" s="178"/>
      <c r="S663" s="178">
        <f>SUM(S662:S662)</f>
        <v>0</v>
      </c>
      <c r="T663" s="178"/>
      <c r="U663" s="178"/>
      <c r="V663" s="178">
        <f>SUM(V662:V662)</f>
        <v>0</v>
      </c>
      <c r="W663" s="178">
        <f>SUM(W662:W662)</f>
        <v>0</v>
      </c>
      <c r="X663" s="178">
        <f>SUM(X662:X662)</f>
        <v>0</v>
      </c>
    </row>
    <row r="664" spans="1:24" s="14" customFormat="1" ht="15.75" hidden="1">
      <c r="A664" s="11"/>
      <c r="B664" s="189" t="s">
        <v>57</v>
      </c>
      <c r="C664" s="32"/>
      <c r="D664" s="32"/>
      <c r="E664" s="32"/>
      <c r="F664" s="32"/>
      <c r="G664" s="185"/>
      <c r="H664" s="185"/>
      <c r="I664" s="185"/>
      <c r="J664" s="185"/>
      <c r="K664" s="186"/>
      <c r="L664" s="183"/>
      <c r="M664" s="178"/>
      <c r="N664" s="178"/>
      <c r="O664" s="178"/>
      <c r="P664" s="178"/>
      <c r="Q664" s="178"/>
      <c r="R664" s="178"/>
      <c r="S664" s="178"/>
      <c r="T664" s="178"/>
      <c r="U664" s="178"/>
      <c r="V664" s="178"/>
      <c r="W664" s="178"/>
      <c r="X664" s="178"/>
    </row>
    <row r="665" spans="1:24" s="14" customFormat="1" ht="15" hidden="1">
      <c r="A665" s="11"/>
      <c r="B665" s="232" t="s">
        <v>10</v>
      </c>
      <c r="C665" s="178">
        <f>D665+G665+K665</f>
        <v>0</v>
      </c>
      <c r="D665" s="178"/>
      <c r="E665" s="178"/>
      <c r="F665" s="178"/>
      <c r="G665" s="178">
        <f>H665+I665+J665</f>
        <v>0</v>
      </c>
      <c r="H665" s="178"/>
      <c r="I665" s="178"/>
      <c r="J665" s="178"/>
      <c r="K665" s="178"/>
      <c r="L665" s="183">
        <f>L646</f>
        <v>10951</v>
      </c>
      <c r="M665" s="183">
        <f>C665*L665</f>
        <v>0</v>
      </c>
      <c r="N665" s="183">
        <v>4</v>
      </c>
      <c r="O665" s="183">
        <f>ROUND(M665*N665/100,2)</f>
        <v>0</v>
      </c>
      <c r="P665" s="183"/>
      <c r="Q665" s="183"/>
      <c r="R665" s="183"/>
      <c r="S665" s="183">
        <f>ROUND(M665*R665,2)</f>
        <v>0</v>
      </c>
      <c r="T665" s="183"/>
      <c r="U665" s="183"/>
      <c r="V665" s="183">
        <f>ROUND(M665*U665/100,2)</f>
        <v>0</v>
      </c>
      <c r="W665" s="183">
        <f>ROUND((M665+O665+S665+V665)*0.15,2)</f>
        <v>0</v>
      </c>
      <c r="X665" s="183">
        <f>M665+O665+S665+V665+W665</f>
        <v>0</v>
      </c>
    </row>
    <row r="666" spans="1:24" s="14" customFormat="1" ht="15.75" hidden="1">
      <c r="A666" s="11"/>
      <c r="B666" s="176" t="s">
        <v>54</v>
      </c>
      <c r="C666" s="178">
        <f>C665</f>
        <v>0</v>
      </c>
      <c r="D666" s="178">
        <f aca="true" t="shared" si="309" ref="D666:K666">D665</f>
        <v>0</v>
      </c>
      <c r="E666" s="178">
        <f t="shared" si="309"/>
        <v>0</v>
      </c>
      <c r="F666" s="178">
        <f t="shared" si="309"/>
        <v>0</v>
      </c>
      <c r="G666" s="178">
        <f t="shared" si="309"/>
        <v>0</v>
      </c>
      <c r="H666" s="178">
        <f t="shared" si="309"/>
        <v>0</v>
      </c>
      <c r="I666" s="178">
        <f t="shared" si="309"/>
        <v>0</v>
      </c>
      <c r="J666" s="178">
        <f t="shared" si="309"/>
        <v>0</v>
      </c>
      <c r="K666" s="178">
        <f t="shared" si="309"/>
        <v>0</v>
      </c>
      <c r="L666" s="178"/>
      <c r="M666" s="178">
        <f>SUM(M665:M665)</f>
        <v>0</v>
      </c>
      <c r="N666" s="178"/>
      <c r="O666" s="178">
        <f>SUM(O665:O665)</f>
        <v>0</v>
      </c>
      <c r="P666" s="178">
        <f>SUM(P665:P665)</f>
        <v>0</v>
      </c>
      <c r="Q666" s="178"/>
      <c r="R666" s="178"/>
      <c r="S666" s="178">
        <f>SUM(S665:S665)</f>
        <v>0</v>
      </c>
      <c r="T666" s="178"/>
      <c r="U666" s="178"/>
      <c r="V666" s="178">
        <f>SUM(V665:V665)</f>
        <v>0</v>
      </c>
      <c r="W666" s="178">
        <f>SUM(W665:W665)</f>
        <v>0</v>
      </c>
      <c r="X666" s="178">
        <f>SUM(X665:X665)</f>
        <v>0</v>
      </c>
    </row>
    <row r="667" spans="1:24" s="14" customFormat="1" ht="15" hidden="1">
      <c r="A667" s="11"/>
      <c r="B667" s="188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</row>
    <row r="668" spans="2:24" s="142" customFormat="1" ht="15.75" hidden="1">
      <c r="B668" s="181" t="s">
        <v>55</v>
      </c>
      <c r="C668" s="144">
        <f>C659</f>
        <v>0</v>
      </c>
      <c r="D668" s="144">
        <f aca="true" t="shared" si="310" ref="D668:K668">D659</f>
        <v>0</v>
      </c>
      <c r="E668" s="144">
        <f t="shared" si="310"/>
        <v>0</v>
      </c>
      <c r="F668" s="144">
        <f t="shared" si="310"/>
        <v>0</v>
      </c>
      <c r="G668" s="144">
        <f t="shared" si="310"/>
        <v>0</v>
      </c>
      <c r="H668" s="144">
        <f t="shared" si="310"/>
        <v>0</v>
      </c>
      <c r="I668" s="144">
        <f t="shared" si="310"/>
        <v>0</v>
      </c>
      <c r="J668" s="144">
        <f t="shared" si="310"/>
        <v>0</v>
      </c>
      <c r="K668" s="144">
        <f t="shared" si="310"/>
        <v>0</v>
      </c>
      <c r="L668" s="144"/>
      <c r="M668" s="144">
        <f>M659</f>
        <v>0</v>
      </c>
      <c r="N668" s="144"/>
      <c r="O668" s="144">
        <f>O659</f>
        <v>0</v>
      </c>
      <c r="P668" s="144"/>
      <c r="Q668" s="144"/>
      <c r="R668" s="144"/>
      <c r="S668" s="144">
        <f>S659</f>
        <v>0</v>
      </c>
      <c r="T668" s="144"/>
      <c r="U668" s="144"/>
      <c r="V668" s="144">
        <f>V659</f>
        <v>0</v>
      </c>
      <c r="W668" s="144">
        <f>W659</f>
        <v>0</v>
      </c>
      <c r="X668" s="144">
        <f>X659</f>
        <v>0</v>
      </c>
    </row>
    <row r="669" spans="2:24" s="142" customFormat="1" ht="15.75" hidden="1">
      <c r="B669" s="181" t="s">
        <v>56</v>
      </c>
      <c r="C669" s="144">
        <f>C663</f>
        <v>0</v>
      </c>
      <c r="D669" s="144">
        <f aca="true" t="shared" si="311" ref="D669:M669">D663</f>
        <v>0</v>
      </c>
      <c r="E669" s="144">
        <f t="shared" si="311"/>
        <v>0</v>
      </c>
      <c r="F669" s="144">
        <f t="shared" si="311"/>
        <v>0</v>
      </c>
      <c r="G669" s="144">
        <f t="shared" si="311"/>
        <v>0</v>
      </c>
      <c r="H669" s="144">
        <f t="shared" si="311"/>
        <v>0</v>
      </c>
      <c r="I669" s="144">
        <f t="shared" si="311"/>
        <v>0</v>
      </c>
      <c r="J669" s="144">
        <f t="shared" si="311"/>
        <v>0</v>
      </c>
      <c r="K669" s="144">
        <f t="shared" si="311"/>
        <v>0</v>
      </c>
      <c r="L669" s="144"/>
      <c r="M669" s="144">
        <f t="shared" si="311"/>
        <v>0</v>
      </c>
      <c r="N669" s="144"/>
      <c r="O669" s="144">
        <f>O663</f>
        <v>0</v>
      </c>
      <c r="P669" s="144"/>
      <c r="Q669" s="144"/>
      <c r="R669" s="144"/>
      <c r="S669" s="144">
        <f>S663</f>
        <v>0</v>
      </c>
      <c r="T669" s="144"/>
      <c r="U669" s="144"/>
      <c r="V669" s="144">
        <f>V663</f>
        <v>0</v>
      </c>
      <c r="W669" s="144">
        <f>W663</f>
        <v>0</v>
      </c>
      <c r="X669" s="144">
        <f>X663</f>
        <v>0</v>
      </c>
    </row>
    <row r="670" spans="2:24" s="142" customFormat="1" ht="15.75" hidden="1">
      <c r="B670" s="181" t="s">
        <v>57</v>
      </c>
      <c r="C670" s="144">
        <f>C666</f>
        <v>0</v>
      </c>
      <c r="D670" s="144">
        <f aca="true" t="shared" si="312" ref="D670:K670">D667</f>
        <v>0</v>
      </c>
      <c r="E670" s="144">
        <f t="shared" si="312"/>
        <v>0</v>
      </c>
      <c r="F670" s="144">
        <f t="shared" si="312"/>
        <v>0</v>
      </c>
      <c r="G670" s="144">
        <f>G665</f>
        <v>0</v>
      </c>
      <c r="H670" s="144">
        <f t="shared" si="312"/>
        <v>0</v>
      </c>
      <c r="I670" s="144">
        <f>I666</f>
        <v>0</v>
      </c>
      <c r="J670" s="144">
        <f t="shared" si="312"/>
        <v>0</v>
      </c>
      <c r="K670" s="144">
        <f t="shared" si="312"/>
        <v>0</v>
      </c>
      <c r="L670" s="144"/>
      <c r="M670" s="144">
        <f>M665</f>
        <v>0</v>
      </c>
      <c r="N670" s="144"/>
      <c r="O670" s="144">
        <f aca="true" t="shared" si="313" ref="O670:X670">O665</f>
        <v>0</v>
      </c>
      <c r="P670" s="144"/>
      <c r="Q670" s="144"/>
      <c r="R670" s="144"/>
      <c r="S670" s="144">
        <f t="shared" si="313"/>
        <v>0</v>
      </c>
      <c r="T670" s="144"/>
      <c r="U670" s="144"/>
      <c r="V670" s="144">
        <f t="shared" si="313"/>
        <v>0</v>
      </c>
      <c r="W670" s="144">
        <f t="shared" si="313"/>
        <v>0</v>
      </c>
      <c r="X670" s="144">
        <f t="shared" si="313"/>
        <v>0</v>
      </c>
    </row>
    <row r="671" spans="2:24" s="14" customFormat="1" ht="15.75" hidden="1">
      <c r="B671" s="51" t="s">
        <v>59</v>
      </c>
      <c r="C671" s="144">
        <f>SUM(C668:C670)</f>
        <v>0</v>
      </c>
      <c r="D671" s="144">
        <f aca="true" t="shared" si="314" ref="D671:K671">SUM(D668:D669)</f>
        <v>0</v>
      </c>
      <c r="E671" s="144">
        <f t="shared" si="314"/>
        <v>0</v>
      </c>
      <c r="F671" s="144">
        <f t="shared" si="314"/>
        <v>0</v>
      </c>
      <c r="G671" s="144">
        <f>SUM(G668:G670)</f>
        <v>0</v>
      </c>
      <c r="H671" s="144">
        <f t="shared" si="314"/>
        <v>0</v>
      </c>
      <c r="I671" s="144">
        <f>SUM(I668:I670)</f>
        <v>0</v>
      </c>
      <c r="J671" s="144">
        <f t="shared" si="314"/>
        <v>0</v>
      </c>
      <c r="K671" s="144">
        <f t="shared" si="314"/>
        <v>0</v>
      </c>
      <c r="L671" s="144"/>
      <c r="M671" s="144">
        <f>SUM(M668:M670)</f>
        <v>0</v>
      </c>
      <c r="N671" s="144"/>
      <c r="O671" s="144">
        <f>SUM(O668:O670)</f>
        <v>0</v>
      </c>
      <c r="P671" s="144"/>
      <c r="Q671" s="144"/>
      <c r="R671" s="144"/>
      <c r="S671" s="144">
        <f>SUM(S668:S670)</f>
        <v>0</v>
      </c>
      <c r="T671" s="144"/>
      <c r="U671" s="144"/>
      <c r="V671" s="144">
        <f>SUM(V668:V670)</f>
        <v>0</v>
      </c>
      <c r="W671" s="144">
        <f>SUM(W668:W670)</f>
        <v>0</v>
      </c>
      <c r="X671" s="144">
        <f>SUM(X668:X670)</f>
        <v>0</v>
      </c>
    </row>
    <row r="672" spans="2:24" s="14" customFormat="1" ht="12.75" hidden="1">
      <c r="B672" s="50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</row>
    <row r="673" spans="1:24" s="14" customFormat="1" ht="18">
      <c r="A673" s="24"/>
      <c r="B673" s="295" t="s">
        <v>202</v>
      </c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  <c r="X673" s="295"/>
    </row>
    <row r="674" spans="1:24" s="14" customFormat="1" ht="15.75">
      <c r="A674" s="24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</row>
    <row r="675" spans="1:24" s="14" customFormat="1" ht="12.75" customHeight="1">
      <c r="A675" s="283" t="s">
        <v>52</v>
      </c>
      <c r="B675" s="284" t="s">
        <v>0</v>
      </c>
      <c r="C675" s="284" t="s">
        <v>51</v>
      </c>
      <c r="D675" s="284"/>
      <c r="E675" s="284"/>
      <c r="F675" s="284"/>
      <c r="G675" s="284"/>
      <c r="H675" s="284"/>
      <c r="I675" s="284"/>
      <c r="J675" s="284"/>
      <c r="K675" s="284"/>
      <c r="L675" s="284" t="s">
        <v>105</v>
      </c>
      <c r="M675" s="284" t="s">
        <v>71</v>
      </c>
      <c r="N675" s="285" t="s">
        <v>72</v>
      </c>
      <c r="O675" s="286"/>
      <c r="P675" s="286"/>
      <c r="Q675" s="287"/>
      <c r="R675" s="284" t="s">
        <v>74</v>
      </c>
      <c r="S675" s="284"/>
      <c r="T675" s="284"/>
      <c r="U675" s="284"/>
      <c r="V675" s="284"/>
      <c r="W675" s="288" t="s">
        <v>75</v>
      </c>
      <c r="X675" s="284" t="s">
        <v>76</v>
      </c>
    </row>
    <row r="676" spans="1:24" s="14" customFormat="1" ht="74.25" customHeight="1">
      <c r="A676" s="283"/>
      <c r="B676" s="284"/>
      <c r="C676" s="157" t="s">
        <v>48</v>
      </c>
      <c r="D676" s="290" t="s">
        <v>49</v>
      </c>
      <c r="E676" s="290"/>
      <c r="F676" s="290"/>
      <c r="G676" s="291" t="s">
        <v>39</v>
      </c>
      <c r="H676" s="291"/>
      <c r="I676" s="291"/>
      <c r="J676" s="291"/>
      <c r="K676" s="157" t="s">
        <v>50</v>
      </c>
      <c r="L676" s="284"/>
      <c r="M676" s="284"/>
      <c r="N676" s="284" t="s">
        <v>157</v>
      </c>
      <c r="O676" s="284"/>
      <c r="P676" s="130" t="s">
        <v>73</v>
      </c>
      <c r="Q676" s="129" t="s">
        <v>195</v>
      </c>
      <c r="R676" s="284" t="s">
        <v>158</v>
      </c>
      <c r="S676" s="284"/>
      <c r="T676" s="130" t="s">
        <v>77</v>
      </c>
      <c r="U676" s="284" t="s">
        <v>159</v>
      </c>
      <c r="V676" s="284"/>
      <c r="W676" s="289"/>
      <c r="X676" s="284"/>
    </row>
    <row r="677" spans="1:24" s="14" customFormat="1" ht="15">
      <c r="A677" s="133"/>
      <c r="B677" s="163"/>
      <c r="C677" s="164"/>
      <c r="D677" s="164" t="s">
        <v>48</v>
      </c>
      <c r="E677" s="164" t="s">
        <v>196</v>
      </c>
      <c r="F677" s="164" t="s">
        <v>197</v>
      </c>
      <c r="G677" s="164" t="s">
        <v>48</v>
      </c>
      <c r="H677" s="164" t="s">
        <v>196</v>
      </c>
      <c r="I677" s="164" t="s">
        <v>197</v>
      </c>
      <c r="J677" s="165" t="s">
        <v>69</v>
      </c>
      <c r="K677" s="164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</row>
    <row r="678" spans="1:24" s="14" customFormat="1" ht="15.75">
      <c r="A678" s="11"/>
      <c r="B678" s="189" t="s">
        <v>55</v>
      </c>
      <c r="C678" s="63"/>
      <c r="D678" s="63"/>
      <c r="E678" s="63"/>
      <c r="F678" s="63"/>
      <c r="G678" s="64"/>
      <c r="H678" s="64"/>
      <c r="I678" s="64"/>
      <c r="J678" s="64"/>
      <c r="K678" s="65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</row>
    <row r="679" spans="1:24" s="14" customFormat="1" ht="15">
      <c r="A679" s="11"/>
      <c r="B679" s="182" t="s">
        <v>258</v>
      </c>
      <c r="C679" s="178">
        <f>D679+G679+K679</f>
        <v>0.25</v>
      </c>
      <c r="D679" s="178"/>
      <c r="E679" s="178"/>
      <c r="F679" s="178"/>
      <c r="G679" s="178">
        <f>H679+I679+J679</f>
        <v>0.25</v>
      </c>
      <c r="H679" s="178"/>
      <c r="I679" s="178">
        <v>0.25</v>
      </c>
      <c r="J679" s="178"/>
      <c r="K679" s="178"/>
      <c r="L679" s="183">
        <f>L659</f>
        <v>25081</v>
      </c>
      <c r="M679" s="186">
        <f>C679*L679</f>
        <v>6270.25</v>
      </c>
      <c r="N679" s="183">
        <v>4</v>
      </c>
      <c r="O679" s="183">
        <f>ROUND(M679*N679/100,2)</f>
        <v>250.81</v>
      </c>
      <c r="P679" s="183"/>
      <c r="Q679" s="183"/>
      <c r="R679" s="183"/>
      <c r="S679" s="183">
        <f>ROUND(M679*R679,2)</f>
        <v>0</v>
      </c>
      <c r="T679" s="183"/>
      <c r="U679" s="183">
        <v>15</v>
      </c>
      <c r="V679" s="183">
        <f>ROUND(M679*U679/100,2)</f>
        <v>940.54</v>
      </c>
      <c r="W679" s="183">
        <f>ROUND((M679+O679+S679+V679)*0.15,2)</f>
        <v>1119.24</v>
      </c>
      <c r="X679" s="183">
        <f>M679+O679+S679+V679+W679</f>
        <v>8580.84</v>
      </c>
    </row>
    <row r="680" spans="1:24" s="14" customFormat="1" ht="15.75">
      <c r="A680" s="11"/>
      <c r="B680" s="177" t="s">
        <v>54</v>
      </c>
      <c r="C680" s="32">
        <f aca="true" t="shared" si="315" ref="C680:K680">C679</f>
        <v>0.25</v>
      </c>
      <c r="D680" s="178">
        <f t="shared" si="315"/>
        <v>0</v>
      </c>
      <c r="E680" s="178">
        <f t="shared" si="315"/>
        <v>0</v>
      </c>
      <c r="F680" s="178">
        <f t="shared" si="315"/>
        <v>0</v>
      </c>
      <c r="G680" s="178">
        <f t="shared" si="315"/>
        <v>0.25</v>
      </c>
      <c r="H680" s="178">
        <f t="shared" si="315"/>
        <v>0</v>
      </c>
      <c r="I680" s="178">
        <f t="shared" si="315"/>
        <v>0.25</v>
      </c>
      <c r="J680" s="178">
        <f t="shared" si="315"/>
        <v>0</v>
      </c>
      <c r="K680" s="178">
        <f t="shared" si="315"/>
        <v>0</v>
      </c>
      <c r="L680" s="178"/>
      <c r="M680" s="178">
        <f>M679</f>
        <v>6270.25</v>
      </c>
      <c r="N680" s="178"/>
      <c r="O680" s="178">
        <f>O679</f>
        <v>250.81</v>
      </c>
      <c r="P680" s="178">
        <f>P679</f>
        <v>0</v>
      </c>
      <c r="Q680" s="178"/>
      <c r="R680" s="178"/>
      <c r="S680" s="178">
        <f>S679</f>
        <v>0</v>
      </c>
      <c r="T680" s="178"/>
      <c r="U680" s="178"/>
      <c r="V680" s="178">
        <f>V679</f>
        <v>940.54</v>
      </c>
      <c r="W680" s="178">
        <f>W679</f>
        <v>1119.24</v>
      </c>
      <c r="X680" s="32">
        <f>X679</f>
        <v>8580.84</v>
      </c>
    </row>
    <row r="681" spans="1:24" s="14" customFormat="1" ht="15.75" hidden="1">
      <c r="A681" s="11"/>
      <c r="B681" s="189" t="s">
        <v>56</v>
      </c>
      <c r="C681" s="178"/>
      <c r="D681" s="32"/>
      <c r="E681" s="32"/>
      <c r="F681" s="32"/>
      <c r="G681" s="185"/>
      <c r="H681" s="185"/>
      <c r="I681" s="178"/>
      <c r="J681" s="185"/>
      <c r="K681" s="186"/>
      <c r="L681" s="183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</row>
    <row r="682" spans="1:24" s="14" customFormat="1" ht="15" hidden="1">
      <c r="A682" s="11"/>
      <c r="B682" s="187" t="s">
        <v>233</v>
      </c>
      <c r="C682" s="178">
        <f>D682+G682+K682</f>
        <v>0</v>
      </c>
      <c r="D682" s="178"/>
      <c r="E682" s="178"/>
      <c r="F682" s="178"/>
      <c r="G682" s="178">
        <f>H682+I682+J682</f>
        <v>0</v>
      </c>
      <c r="H682" s="178"/>
      <c r="I682" s="178">
        <v>0</v>
      </c>
      <c r="J682" s="178"/>
      <c r="K682" s="178"/>
      <c r="L682" s="183">
        <f>L662</f>
        <v>16070</v>
      </c>
      <c r="M682" s="186">
        <f>C682*L682</f>
        <v>0</v>
      </c>
      <c r="N682" s="183">
        <v>4</v>
      </c>
      <c r="O682" s="183">
        <f>ROUND(M682*N682/100,2)</f>
        <v>0</v>
      </c>
      <c r="P682" s="183"/>
      <c r="Q682" s="183"/>
      <c r="R682" s="183"/>
      <c r="S682" s="183">
        <f>ROUND(M682*R682,2)</f>
        <v>0</v>
      </c>
      <c r="T682" s="183"/>
      <c r="U682" s="183"/>
      <c r="V682" s="183">
        <f>ROUND(M682*U682/100,2)</f>
        <v>0</v>
      </c>
      <c r="W682" s="183">
        <f>ROUND((M682+O682+S682+V682)*0.15,2)</f>
        <v>0</v>
      </c>
      <c r="X682" s="183">
        <f>M682+O682+S682+V682+W682</f>
        <v>0</v>
      </c>
    </row>
    <row r="683" spans="1:24" s="14" customFormat="1" ht="15.75" hidden="1">
      <c r="A683" s="11"/>
      <c r="B683" s="177" t="s">
        <v>54</v>
      </c>
      <c r="C683" s="178">
        <f>SUM(C682:C682)</f>
        <v>0</v>
      </c>
      <c r="D683" s="178">
        <f aca="true" t="shared" si="316" ref="D683:K683">SUM(D682:D682)</f>
        <v>0</v>
      </c>
      <c r="E683" s="178">
        <f t="shared" si="316"/>
        <v>0</v>
      </c>
      <c r="F683" s="178">
        <f t="shared" si="316"/>
        <v>0</v>
      </c>
      <c r="G683" s="178">
        <f t="shared" si="316"/>
        <v>0</v>
      </c>
      <c r="H683" s="178">
        <f t="shared" si="316"/>
        <v>0</v>
      </c>
      <c r="I683" s="178">
        <f t="shared" si="316"/>
        <v>0</v>
      </c>
      <c r="J683" s="178">
        <f t="shared" si="316"/>
        <v>0</v>
      </c>
      <c r="K683" s="178">
        <f t="shared" si="316"/>
        <v>0</v>
      </c>
      <c r="L683" s="178"/>
      <c r="M683" s="178">
        <f>SUM(M682:M682)</f>
        <v>0</v>
      </c>
      <c r="N683" s="178"/>
      <c r="O683" s="178">
        <f>SUM(O682:O682)</f>
        <v>0</v>
      </c>
      <c r="P683" s="178">
        <f>SUM(P682:P682)</f>
        <v>0</v>
      </c>
      <c r="Q683" s="178"/>
      <c r="R683" s="178"/>
      <c r="S683" s="178">
        <f>SUM(S682:S682)</f>
        <v>0</v>
      </c>
      <c r="T683" s="178"/>
      <c r="U683" s="178"/>
      <c r="V683" s="178">
        <f>SUM(V682:V682)</f>
        <v>0</v>
      </c>
      <c r="W683" s="178">
        <f>SUM(W682:W682)</f>
        <v>0</v>
      </c>
      <c r="X683" s="178">
        <f>SUM(X682:X682)</f>
        <v>0</v>
      </c>
    </row>
    <row r="684" spans="1:24" s="14" customFormat="1" ht="15.75">
      <c r="A684" s="11"/>
      <c r="B684" s="181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</row>
    <row r="685" spans="2:24" s="142" customFormat="1" ht="15.75">
      <c r="B685" s="181" t="s">
        <v>55</v>
      </c>
      <c r="C685" s="144">
        <f>C680</f>
        <v>0.25</v>
      </c>
      <c r="D685" s="144">
        <f aca="true" t="shared" si="317" ref="D685:F686">D679</f>
        <v>0</v>
      </c>
      <c r="E685" s="144">
        <f t="shared" si="317"/>
        <v>0</v>
      </c>
      <c r="F685" s="144">
        <f t="shared" si="317"/>
        <v>0</v>
      </c>
      <c r="G685" s="144">
        <f>G680</f>
        <v>0.25</v>
      </c>
      <c r="H685" s="144">
        <f>H679</f>
        <v>0</v>
      </c>
      <c r="I685" s="144">
        <f>I680</f>
        <v>0.25</v>
      </c>
      <c r="J685" s="144">
        <f>J679</f>
        <v>0</v>
      </c>
      <c r="K685" s="144">
        <f>K679</f>
        <v>0</v>
      </c>
      <c r="L685" s="144"/>
      <c r="M685" s="144">
        <f>M679</f>
        <v>6270.25</v>
      </c>
      <c r="N685" s="144"/>
      <c r="O685" s="144">
        <f>O679</f>
        <v>250.81</v>
      </c>
      <c r="P685" s="144">
        <f>P679</f>
        <v>0</v>
      </c>
      <c r="Q685" s="144"/>
      <c r="R685" s="144"/>
      <c r="S685" s="144">
        <f>S679</f>
        <v>0</v>
      </c>
      <c r="T685" s="144"/>
      <c r="U685" s="144"/>
      <c r="V685" s="144">
        <f>V679</f>
        <v>940.54</v>
      </c>
      <c r="W685" s="144">
        <f>W679</f>
        <v>1119.24</v>
      </c>
      <c r="X685" s="144">
        <f>X679</f>
        <v>8580.84</v>
      </c>
    </row>
    <row r="686" spans="2:24" s="142" customFormat="1" ht="15.75" hidden="1">
      <c r="B686" s="181" t="s">
        <v>56</v>
      </c>
      <c r="C686" s="144">
        <f>C683</f>
        <v>0</v>
      </c>
      <c r="D686" s="144">
        <f t="shared" si="317"/>
        <v>0</v>
      </c>
      <c r="E686" s="144">
        <f t="shared" si="317"/>
        <v>0</v>
      </c>
      <c r="F686" s="144">
        <f t="shared" si="317"/>
        <v>0</v>
      </c>
      <c r="G686" s="144">
        <f>G683</f>
        <v>0</v>
      </c>
      <c r="H686" s="144">
        <f>H680</f>
        <v>0</v>
      </c>
      <c r="I686" s="144">
        <f>I683</f>
        <v>0</v>
      </c>
      <c r="J686" s="144">
        <f>J680</f>
        <v>0</v>
      </c>
      <c r="K686" s="144">
        <f>K680</f>
        <v>0</v>
      </c>
      <c r="L686" s="144"/>
      <c r="M686" s="144">
        <f>M682</f>
        <v>0</v>
      </c>
      <c r="N686" s="144"/>
      <c r="O686" s="144">
        <f>O682</f>
        <v>0</v>
      </c>
      <c r="P686" s="144"/>
      <c r="Q686" s="144"/>
      <c r="R686" s="144"/>
      <c r="S686" s="144">
        <f>S680</f>
        <v>0</v>
      </c>
      <c r="T686" s="144"/>
      <c r="U686" s="144"/>
      <c r="V686" s="144">
        <f>V682</f>
        <v>0</v>
      </c>
      <c r="W686" s="144">
        <f>W682</f>
        <v>0</v>
      </c>
      <c r="X686" s="144">
        <f>X682</f>
        <v>0</v>
      </c>
    </row>
    <row r="687" spans="2:24" s="14" customFormat="1" ht="15.75">
      <c r="B687" s="51" t="s">
        <v>59</v>
      </c>
      <c r="C687" s="144">
        <f>SUM(C685:C686)</f>
        <v>0.25</v>
      </c>
      <c r="D687" s="144">
        <f aca="true" t="shared" si="318" ref="D687:K687">SUM(D685:D685)</f>
        <v>0</v>
      </c>
      <c r="E687" s="144">
        <f t="shared" si="318"/>
        <v>0</v>
      </c>
      <c r="F687" s="144">
        <f t="shared" si="318"/>
        <v>0</v>
      </c>
      <c r="G687" s="144">
        <f>SUM(G685:G686)</f>
        <v>0.25</v>
      </c>
      <c r="H687" s="144">
        <f t="shared" si="318"/>
        <v>0</v>
      </c>
      <c r="I687" s="144">
        <f>SUM(I685:I686)</f>
        <v>0.25</v>
      </c>
      <c r="J687" s="144">
        <f t="shared" si="318"/>
        <v>0</v>
      </c>
      <c r="K687" s="144">
        <f t="shared" si="318"/>
        <v>0</v>
      </c>
      <c r="L687" s="144"/>
      <c r="M687" s="144">
        <f>SUM(M685:M686)</f>
        <v>6270.25</v>
      </c>
      <c r="N687" s="144"/>
      <c r="O687" s="144">
        <f>SUM(O685:O686)</f>
        <v>250.81</v>
      </c>
      <c r="P687" s="144">
        <f>SUM(P685:P685)</f>
        <v>0</v>
      </c>
      <c r="Q687" s="144"/>
      <c r="R687" s="144"/>
      <c r="S687" s="144">
        <f>SUM(S685:S685)</f>
        <v>0</v>
      </c>
      <c r="T687" s="144"/>
      <c r="U687" s="144"/>
      <c r="V687" s="144">
        <f>SUM(V685:V685)</f>
        <v>940.54</v>
      </c>
      <c r="W687" s="144">
        <f>SUM(W685:W686)</f>
        <v>1119.24</v>
      </c>
      <c r="X687" s="144">
        <f>SUM(X685:X686)</f>
        <v>8580.84</v>
      </c>
    </row>
    <row r="688" spans="2:24" s="14" customFormat="1" ht="12.75">
      <c r="B688" s="50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</row>
    <row r="689" spans="2:24" s="14" customFormat="1" ht="18">
      <c r="B689" s="295" t="s">
        <v>203</v>
      </c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95"/>
      <c r="T689" s="295"/>
      <c r="U689" s="295"/>
      <c r="V689" s="295"/>
      <c r="W689" s="295"/>
      <c r="X689" s="295"/>
    </row>
    <row r="690" spans="2:24" s="14" customFormat="1" ht="12.75">
      <c r="B690" s="50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</row>
    <row r="691" spans="1:24" s="14" customFormat="1" ht="12.75" customHeight="1">
      <c r="A691" s="283" t="s">
        <v>52</v>
      </c>
      <c r="B691" s="284" t="s">
        <v>0</v>
      </c>
      <c r="C691" s="284" t="s">
        <v>51</v>
      </c>
      <c r="D691" s="284"/>
      <c r="E691" s="284"/>
      <c r="F691" s="284"/>
      <c r="G691" s="284"/>
      <c r="H691" s="284"/>
      <c r="I691" s="284"/>
      <c r="J691" s="284"/>
      <c r="K691" s="284"/>
      <c r="L691" s="284" t="s">
        <v>105</v>
      </c>
      <c r="M691" s="284" t="s">
        <v>71</v>
      </c>
      <c r="N691" s="285" t="s">
        <v>72</v>
      </c>
      <c r="O691" s="286"/>
      <c r="P691" s="286"/>
      <c r="Q691" s="287"/>
      <c r="R691" s="284" t="s">
        <v>74</v>
      </c>
      <c r="S691" s="284"/>
      <c r="T691" s="284"/>
      <c r="U691" s="284"/>
      <c r="V691" s="284"/>
      <c r="W691" s="288" t="s">
        <v>75</v>
      </c>
      <c r="X691" s="284" t="s">
        <v>76</v>
      </c>
    </row>
    <row r="692" spans="1:24" s="14" customFormat="1" ht="71.25" customHeight="1">
      <c r="A692" s="283"/>
      <c r="B692" s="284"/>
      <c r="C692" s="157" t="s">
        <v>48</v>
      </c>
      <c r="D692" s="290" t="s">
        <v>49</v>
      </c>
      <c r="E692" s="290"/>
      <c r="F692" s="290"/>
      <c r="G692" s="291" t="s">
        <v>39</v>
      </c>
      <c r="H692" s="291"/>
      <c r="I692" s="291"/>
      <c r="J692" s="291"/>
      <c r="K692" s="157" t="s">
        <v>50</v>
      </c>
      <c r="L692" s="284"/>
      <c r="M692" s="284"/>
      <c r="N692" s="284" t="s">
        <v>157</v>
      </c>
      <c r="O692" s="284"/>
      <c r="P692" s="130" t="s">
        <v>73</v>
      </c>
      <c r="Q692" s="129" t="s">
        <v>195</v>
      </c>
      <c r="R692" s="284" t="s">
        <v>158</v>
      </c>
      <c r="S692" s="284"/>
      <c r="T692" s="130" t="s">
        <v>77</v>
      </c>
      <c r="U692" s="284" t="s">
        <v>159</v>
      </c>
      <c r="V692" s="284"/>
      <c r="W692" s="289"/>
      <c r="X692" s="284"/>
    </row>
    <row r="693" spans="1:24" s="14" customFormat="1" ht="12.75" customHeight="1">
      <c r="A693" s="133"/>
      <c r="B693" s="163"/>
      <c r="C693" s="164"/>
      <c r="D693" s="164" t="s">
        <v>48</v>
      </c>
      <c r="E693" s="164" t="s">
        <v>196</v>
      </c>
      <c r="F693" s="164" t="s">
        <v>197</v>
      </c>
      <c r="G693" s="164" t="s">
        <v>48</v>
      </c>
      <c r="H693" s="164" t="s">
        <v>196</v>
      </c>
      <c r="I693" s="164" t="s">
        <v>197</v>
      </c>
      <c r="J693" s="165" t="s">
        <v>69</v>
      </c>
      <c r="K693" s="164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</row>
    <row r="694" spans="1:24" s="14" customFormat="1" ht="15.75">
      <c r="A694" s="11"/>
      <c r="B694" s="190" t="s">
        <v>56</v>
      </c>
      <c r="C694" s="63"/>
      <c r="D694" s="63"/>
      <c r="E694" s="63"/>
      <c r="F694" s="63"/>
      <c r="G694" s="64"/>
      <c r="H694" s="64"/>
      <c r="I694" s="64"/>
      <c r="J694" s="64"/>
      <c r="K694" s="65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</row>
    <row r="695" spans="1:24" s="14" customFormat="1" ht="15">
      <c r="A695" s="11"/>
      <c r="B695" s="182" t="s">
        <v>284</v>
      </c>
      <c r="C695" s="178">
        <f>D695+G695+K695</f>
        <v>1</v>
      </c>
      <c r="D695" s="178"/>
      <c r="E695" s="178"/>
      <c r="F695" s="178"/>
      <c r="G695" s="178">
        <v>1</v>
      </c>
      <c r="H695" s="178"/>
      <c r="I695" s="178">
        <f>G695-H695-J695</f>
        <v>1</v>
      </c>
      <c r="J695" s="178"/>
      <c r="K695" s="178"/>
      <c r="L695" s="183">
        <v>17963</v>
      </c>
      <c r="M695" s="183">
        <f>C695*L695</f>
        <v>17963</v>
      </c>
      <c r="N695" s="183">
        <v>4</v>
      </c>
      <c r="O695" s="183">
        <f>ROUND(M695*N695/100,2)</f>
        <v>718.52</v>
      </c>
      <c r="P695" s="183"/>
      <c r="Q695" s="183"/>
      <c r="R695" s="183"/>
      <c r="S695" s="183">
        <f>ROUND(M695*R695,2)</f>
        <v>0</v>
      </c>
      <c r="T695" s="183"/>
      <c r="U695" s="183">
        <v>5</v>
      </c>
      <c r="V695" s="183">
        <f>ROUND(M695*U695/100,2)</f>
        <v>898.15</v>
      </c>
      <c r="W695" s="183">
        <f>ROUND((M695+O695+S695+V695)*0.15,2)</f>
        <v>2936.95</v>
      </c>
      <c r="X695" s="183">
        <f>M695+O695+S695+V695+W695</f>
        <v>22516.620000000003</v>
      </c>
    </row>
    <row r="696" spans="1:24" s="14" customFormat="1" ht="15.75">
      <c r="A696" s="11"/>
      <c r="B696" s="177" t="s">
        <v>54</v>
      </c>
      <c r="C696" s="32">
        <f>C695</f>
        <v>1</v>
      </c>
      <c r="D696" s="178">
        <f aca="true" t="shared" si="319" ref="D696:K696">D695</f>
        <v>0</v>
      </c>
      <c r="E696" s="178">
        <f t="shared" si="319"/>
        <v>0</v>
      </c>
      <c r="F696" s="178">
        <f t="shared" si="319"/>
        <v>0</v>
      </c>
      <c r="G696" s="178">
        <f t="shared" si="319"/>
        <v>1</v>
      </c>
      <c r="H696" s="178">
        <f t="shared" si="319"/>
        <v>0</v>
      </c>
      <c r="I696" s="178">
        <f t="shared" si="319"/>
        <v>1</v>
      </c>
      <c r="J696" s="178">
        <f t="shared" si="319"/>
        <v>0</v>
      </c>
      <c r="K696" s="178">
        <f t="shared" si="319"/>
        <v>0</v>
      </c>
      <c r="L696" s="178"/>
      <c r="M696" s="178">
        <f>M695</f>
        <v>17963</v>
      </c>
      <c r="N696" s="178"/>
      <c r="O696" s="178">
        <f>O695</f>
        <v>718.52</v>
      </c>
      <c r="P696" s="178">
        <f>P695</f>
        <v>0</v>
      </c>
      <c r="Q696" s="178"/>
      <c r="R696" s="178"/>
      <c r="S696" s="178">
        <f>S695</f>
        <v>0</v>
      </c>
      <c r="T696" s="178"/>
      <c r="U696" s="178"/>
      <c r="V696" s="178">
        <f>V695</f>
        <v>898.15</v>
      </c>
      <c r="W696" s="178">
        <f>W695</f>
        <v>2936.95</v>
      </c>
      <c r="X696" s="32">
        <f>X695</f>
        <v>22516.620000000003</v>
      </c>
    </row>
    <row r="697" spans="1:24" s="14" customFormat="1" ht="15">
      <c r="A697" s="11"/>
      <c r="B697" s="188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</row>
    <row r="698" spans="2:24" s="142" customFormat="1" ht="15.75">
      <c r="B698" s="176" t="s">
        <v>56</v>
      </c>
      <c r="C698" s="144">
        <f aca="true" t="shared" si="320" ref="C698:K698">C695</f>
        <v>1</v>
      </c>
      <c r="D698" s="144">
        <f t="shared" si="320"/>
        <v>0</v>
      </c>
      <c r="E698" s="144">
        <f t="shared" si="320"/>
        <v>0</v>
      </c>
      <c r="F698" s="144">
        <f t="shared" si="320"/>
        <v>0</v>
      </c>
      <c r="G698" s="144">
        <f t="shared" si="320"/>
        <v>1</v>
      </c>
      <c r="H698" s="144">
        <f t="shared" si="320"/>
        <v>0</v>
      </c>
      <c r="I698" s="144">
        <f t="shared" si="320"/>
        <v>1</v>
      </c>
      <c r="J698" s="144">
        <f t="shared" si="320"/>
        <v>0</v>
      </c>
      <c r="K698" s="144">
        <f t="shared" si="320"/>
        <v>0</v>
      </c>
      <c r="L698" s="144"/>
      <c r="M698" s="144">
        <f>M695</f>
        <v>17963</v>
      </c>
      <c r="N698" s="144"/>
      <c r="O698" s="144">
        <f>O695</f>
        <v>718.52</v>
      </c>
      <c r="P698" s="144">
        <f>P695</f>
        <v>0</v>
      </c>
      <c r="Q698" s="144"/>
      <c r="R698" s="144"/>
      <c r="S698" s="144">
        <f>S695</f>
        <v>0</v>
      </c>
      <c r="T698" s="144"/>
      <c r="U698" s="144"/>
      <c r="V698" s="144">
        <f>V695</f>
        <v>898.15</v>
      </c>
      <c r="W698" s="144">
        <f>W695</f>
        <v>2936.95</v>
      </c>
      <c r="X698" s="144">
        <f>X695</f>
        <v>22516.620000000003</v>
      </c>
    </row>
    <row r="699" spans="2:24" s="14" customFormat="1" ht="15.75">
      <c r="B699" s="51" t="s">
        <v>59</v>
      </c>
      <c r="C699" s="144">
        <f aca="true" t="shared" si="321" ref="C699:K699">SUM(C698:C698)</f>
        <v>1</v>
      </c>
      <c r="D699" s="144">
        <f t="shared" si="321"/>
        <v>0</v>
      </c>
      <c r="E699" s="144">
        <f t="shared" si="321"/>
        <v>0</v>
      </c>
      <c r="F699" s="144">
        <f t="shared" si="321"/>
        <v>0</v>
      </c>
      <c r="G699" s="144">
        <f t="shared" si="321"/>
        <v>1</v>
      </c>
      <c r="H699" s="144">
        <f t="shared" si="321"/>
        <v>0</v>
      </c>
      <c r="I699" s="144">
        <f t="shared" si="321"/>
        <v>1</v>
      </c>
      <c r="J699" s="144">
        <f t="shared" si="321"/>
        <v>0</v>
      </c>
      <c r="K699" s="144">
        <f t="shared" si="321"/>
        <v>0</v>
      </c>
      <c r="L699" s="144"/>
      <c r="M699" s="144">
        <f>SUM(M698:M698)</f>
        <v>17963</v>
      </c>
      <c r="N699" s="144"/>
      <c r="O699" s="144">
        <f>SUM(O698:O698)</f>
        <v>718.52</v>
      </c>
      <c r="P699" s="144">
        <f>SUM(P698:P698)</f>
        <v>0</v>
      </c>
      <c r="Q699" s="144"/>
      <c r="R699" s="144"/>
      <c r="S699" s="144">
        <f>SUM(S698:S698)</f>
        <v>0</v>
      </c>
      <c r="T699" s="144"/>
      <c r="U699" s="144"/>
      <c r="V699" s="144">
        <f>SUM(V698:V698)</f>
        <v>898.15</v>
      </c>
      <c r="W699" s="144">
        <f>SUM(W698:W698)</f>
        <v>2936.95</v>
      </c>
      <c r="X699" s="144">
        <f>SUM(X698:X698)</f>
        <v>22516.620000000003</v>
      </c>
    </row>
    <row r="700" spans="2:24" s="14" customFormat="1" ht="12.75">
      <c r="B700" s="50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</row>
    <row r="701" spans="1:24" ht="12.75">
      <c r="A701" s="11"/>
      <c r="B701" s="52"/>
      <c r="C701" s="33"/>
      <c r="D701" s="33"/>
      <c r="E701" s="33"/>
      <c r="F701" s="33"/>
      <c r="G701" s="33"/>
      <c r="H701" s="33"/>
      <c r="I701" s="33"/>
      <c r="J701" s="33"/>
      <c r="K701" s="33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1:24" s="27" customFormat="1" ht="18">
      <c r="A702" s="70"/>
      <c r="B702" s="295" t="s">
        <v>170</v>
      </c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95"/>
      <c r="T702" s="295"/>
      <c r="U702" s="295"/>
      <c r="V702" s="295"/>
      <c r="W702" s="295"/>
      <c r="X702" s="295"/>
    </row>
    <row r="703" spans="1:24" s="27" customFormat="1" ht="15.75">
      <c r="A703" s="70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89"/>
      <c r="X703" s="91"/>
    </row>
    <row r="704" spans="1:24" s="90" customFormat="1" ht="12.75" customHeight="1">
      <c r="A704" s="283" t="s">
        <v>52</v>
      </c>
      <c r="B704" s="284" t="s">
        <v>0</v>
      </c>
      <c r="C704" s="284" t="s">
        <v>51</v>
      </c>
      <c r="D704" s="284"/>
      <c r="E704" s="284"/>
      <c r="F704" s="284"/>
      <c r="G704" s="284"/>
      <c r="H704" s="284"/>
      <c r="I704" s="284"/>
      <c r="J704" s="284"/>
      <c r="K704" s="284"/>
      <c r="L704" s="284" t="s">
        <v>105</v>
      </c>
      <c r="M704" s="284" t="s">
        <v>71</v>
      </c>
      <c r="N704" s="285" t="s">
        <v>72</v>
      </c>
      <c r="O704" s="286"/>
      <c r="P704" s="286"/>
      <c r="Q704" s="287"/>
      <c r="R704" s="284" t="s">
        <v>74</v>
      </c>
      <c r="S704" s="284"/>
      <c r="T704" s="284"/>
      <c r="U704" s="284"/>
      <c r="V704" s="284"/>
      <c r="W704" s="288" t="s">
        <v>75</v>
      </c>
      <c r="X704" s="284" t="s">
        <v>76</v>
      </c>
    </row>
    <row r="705" spans="1:24" s="90" customFormat="1" ht="81" customHeight="1">
      <c r="A705" s="283"/>
      <c r="B705" s="284"/>
      <c r="C705" s="157" t="s">
        <v>48</v>
      </c>
      <c r="D705" s="290" t="s">
        <v>49</v>
      </c>
      <c r="E705" s="290"/>
      <c r="F705" s="290"/>
      <c r="G705" s="291" t="s">
        <v>39</v>
      </c>
      <c r="H705" s="291"/>
      <c r="I705" s="291"/>
      <c r="J705" s="291"/>
      <c r="K705" s="157" t="s">
        <v>50</v>
      </c>
      <c r="L705" s="284"/>
      <c r="M705" s="284"/>
      <c r="N705" s="284" t="s">
        <v>157</v>
      </c>
      <c r="O705" s="284"/>
      <c r="P705" s="130" t="s">
        <v>73</v>
      </c>
      <c r="Q705" s="129" t="s">
        <v>195</v>
      </c>
      <c r="R705" s="284" t="s">
        <v>158</v>
      </c>
      <c r="S705" s="284"/>
      <c r="T705" s="130" t="s">
        <v>77</v>
      </c>
      <c r="U705" s="284" t="s">
        <v>159</v>
      </c>
      <c r="V705" s="284"/>
      <c r="W705" s="289"/>
      <c r="X705" s="284"/>
    </row>
    <row r="706" spans="1:24" s="132" customFormat="1" ht="15">
      <c r="A706" s="133"/>
      <c r="B706" s="163"/>
      <c r="C706" s="164"/>
      <c r="D706" s="164" t="s">
        <v>48</v>
      </c>
      <c r="E706" s="164" t="s">
        <v>196</v>
      </c>
      <c r="F706" s="164" t="s">
        <v>197</v>
      </c>
      <c r="G706" s="164" t="s">
        <v>48</v>
      </c>
      <c r="H706" s="164" t="s">
        <v>196</v>
      </c>
      <c r="I706" s="164" t="s">
        <v>197</v>
      </c>
      <c r="J706" s="165" t="s">
        <v>69</v>
      </c>
      <c r="K706" s="164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</row>
    <row r="707" spans="1:24" s="28" customFormat="1" ht="15.75">
      <c r="A707" s="9"/>
      <c r="B707" s="261" t="s">
        <v>218</v>
      </c>
      <c r="C707" s="227">
        <f>C708+C709+C710+C711</f>
        <v>65.25</v>
      </c>
      <c r="D707" s="227">
        <f aca="true" t="shared" si="322" ref="D707:K707">D708+D709+D710+D711</f>
        <v>0</v>
      </c>
      <c r="E707" s="227">
        <f t="shared" si="322"/>
        <v>0</v>
      </c>
      <c r="F707" s="227">
        <f t="shared" si="322"/>
        <v>0</v>
      </c>
      <c r="G707" s="227">
        <f t="shared" si="322"/>
        <v>65</v>
      </c>
      <c r="H707" s="227">
        <f t="shared" si="322"/>
        <v>8</v>
      </c>
      <c r="I707" s="227">
        <f t="shared" si="322"/>
        <v>57</v>
      </c>
      <c r="J707" s="227">
        <f t="shared" si="322"/>
        <v>0</v>
      </c>
      <c r="K707" s="227">
        <f t="shared" si="322"/>
        <v>0.25</v>
      </c>
      <c r="L707" s="227"/>
      <c r="M707" s="227">
        <f aca="true" t="shared" si="323" ref="M707:X707">M708+M709+M710+M711</f>
        <v>1098519</v>
      </c>
      <c r="N707" s="227"/>
      <c r="O707" s="227">
        <f t="shared" si="323"/>
        <v>54715.07999999999</v>
      </c>
      <c r="P707" s="227">
        <f t="shared" si="323"/>
        <v>0</v>
      </c>
      <c r="Q707" s="227"/>
      <c r="R707" s="227"/>
      <c r="S707" s="227">
        <f t="shared" si="323"/>
        <v>8172.05</v>
      </c>
      <c r="T707" s="227"/>
      <c r="U707" s="227"/>
      <c r="V707" s="227">
        <f t="shared" si="323"/>
        <v>153549.00999999998</v>
      </c>
      <c r="W707" s="227">
        <f t="shared" si="323"/>
        <v>197243.3</v>
      </c>
      <c r="X707" s="227">
        <f t="shared" si="323"/>
        <v>1512198.44</v>
      </c>
    </row>
    <row r="708" spans="1:24" s="17" customFormat="1" ht="15">
      <c r="A708" s="11"/>
      <c r="B708" s="182" t="s">
        <v>1</v>
      </c>
      <c r="C708" s="178">
        <f>C387+C359+C324+C574+C563+C549+C536+C501+C487+C475+C427+C445+C456+C582+C608+C633+C408+C251+C593+C668+C685+C518</f>
        <v>9.75</v>
      </c>
      <c r="D708" s="178">
        <f>D387+D359+D324+D574+D563+D549+D536+D501+D487+D475+D427+D445+D456+D582+D608+D627+D408+D251+D593+D518</f>
        <v>0</v>
      </c>
      <c r="E708" s="178">
        <f>E387+E359+E324+E574+E563+E549+E536+E501+E487+E475+E427+E445+E456+E582+E608+E627+E408+E251+E593+E518</f>
        <v>0</v>
      </c>
      <c r="F708" s="178">
        <f>F387+F359+F324+F574+F563+F549+F536+F501+F487+F475+F427+F445+F456+F582+F608+F627+F408+F251+F593+F518</f>
        <v>0</v>
      </c>
      <c r="G708" s="178">
        <f>G387+G359+G324+G574+G563+G549+G536+G501+G487+G475+G427+G445+G456+G582+G608+G633+G408+G251+G593+G685+G668+G518</f>
        <v>9.5</v>
      </c>
      <c r="H708" s="178">
        <f>H387+H359+H324+H574+H563+H549+H536+H501+H487+H475+H427+H445+H456+H582+H608+H633+H408+H251+H593+H518</f>
        <v>1.25</v>
      </c>
      <c r="I708" s="178">
        <f>I387+I359+I324+I574+I563+I549+I536+I501+I487+I475+I427+I445+I456+I582+I608+I633+I408+I251+I593+I685+I668+I518</f>
        <v>8.25</v>
      </c>
      <c r="J708" s="178">
        <f>J387+J359+J324+J574+J563+J549+J536+J501+J487+J475+J427+J445+J456+J582+J608+J627+J408+J251+J593+J518</f>
        <v>0</v>
      </c>
      <c r="K708" s="178">
        <f>K387+K359+K324+K574+K563+K549+K536+K501+K487+K475+K427+K445+K456+K582+K608+K627+K408+K251+K593+K518</f>
        <v>0.25</v>
      </c>
      <c r="L708" s="178"/>
      <c r="M708" s="178">
        <f>M387+M359+M324+M574+M563+M549+M536+M501+M487+M475+M427+M445+M456+M582+M608+M627+M408+M251+M593+M668+M685+M518</f>
        <v>279499.75</v>
      </c>
      <c r="N708" s="178"/>
      <c r="O708" s="178">
        <f>O387+O359+O324+O574+O563+O549+O536+O501+O487+O475+O427+O445+O456+O582+O608+O408+O251+O593+O633+O668+O685+O518</f>
        <v>13374.58</v>
      </c>
      <c r="P708" s="178">
        <f>P387+P359+P324+P574+P563+P549+P536+P501+P487+P475+P427+P445+P456+P582+P608+P627+P408+P251+P593+P518</f>
        <v>0</v>
      </c>
      <c r="Q708" s="178"/>
      <c r="R708" s="178"/>
      <c r="S708" s="178">
        <f>S387+S359+S324+S574+S563+S549+S536+S501+S487+S475+S427+S445+S456+S582+S608+S627+S408+S251+S593+S518</f>
        <v>940.54</v>
      </c>
      <c r="T708" s="178"/>
      <c r="U708" s="178"/>
      <c r="V708" s="178">
        <f>V387+V359+V324+V574+V563+V549+V536+V501+V487+V475+V427+V445+V456+V582+V608+V633+V408+V251+V593+V685+V518</f>
        <v>41924.990000000005</v>
      </c>
      <c r="W708" s="178">
        <f>W387+W359+W324+W574+W563+W549+W536+W501+W487+W475+W427+W445+W456+W582+W608+W633+W408+W251+W593+W668+W685+W518</f>
        <v>50360.990000000005</v>
      </c>
      <c r="X708" s="178">
        <f>X387+X359+X324+X574+X563+X549+X536+X501+X487+X475+X427+X445+X456+X582+X608+X633+X408+X251+X593+X668+X685+X518</f>
        <v>386100.85</v>
      </c>
    </row>
    <row r="709" spans="1:24" s="17" customFormat="1" ht="15">
      <c r="A709" s="11"/>
      <c r="B709" s="182" t="s">
        <v>2</v>
      </c>
      <c r="C709" s="178">
        <f>C280+C388+C360+C228+C325+C575+C564+C537+C502+C488+C252+C476+C296+C428+C409+C634+C446+C457+C616+C609+C649+C669+C698+C686+C519</f>
        <v>34.5</v>
      </c>
      <c r="D709" s="178">
        <f>D280+D388+D360+D228+D325+D575+D564+D537+D502+D488+D252+D476+D296+D428+D409+D634+D446+D457+D616+D609+D649+D519</f>
        <v>0</v>
      </c>
      <c r="E709" s="178">
        <f>E280+E388+E360+E228+E325+E575+E564+E537+E502+E488+E252+E476+E296+E428+E409+E634+E446+E457+E616+E609+E649+E519</f>
        <v>0</v>
      </c>
      <c r="F709" s="178">
        <f>F280+F388+F360+F228+F325+F575+F564+F537+F502+F488+F252+F476+F296+F428+F409+F634+F446+F457+F616+F609+F649+F519</f>
        <v>0</v>
      </c>
      <c r="G709" s="178">
        <f>G280+G388+G360+G228+G325+G575+G564+G537+G502+G488+G252+G476+G296+G428+G409+G634+G446+G457+G616+G609+G649+G698+G669+G686+G519</f>
        <v>34.5</v>
      </c>
      <c r="H709" s="178">
        <f>H280+H388+H360+H228+H325+H575+H564+H537+H502+H488+H252+H476+H296+H428+H409+H634+H446+H457+H616+H609+H649+H519</f>
        <v>4.5</v>
      </c>
      <c r="I709" s="178">
        <f>I280+I388+I360+I228+I325+I575+I564+I537+I502+I488+I252+I476+I296+I428+I409+I634+I446+I457+I616+I609+I649+I669+I698+I686+I519</f>
        <v>30</v>
      </c>
      <c r="J709" s="178">
        <f>J280+J388+J360+J228+J325+J575+J564+J537+J502+J488+J252+J476+J296+J428+J409+J634+J446+J457+J616+J609+J649+J519</f>
        <v>0</v>
      </c>
      <c r="K709" s="178">
        <f>K280+K388+K360+K228+K325+K575+K564+K537+K502+K488+K252+K476+K296+K428+K409+K634+K446+K457+K616+K609+K649+K519</f>
        <v>0</v>
      </c>
      <c r="L709" s="178"/>
      <c r="M709" s="178">
        <f>M280+M388+M360+M228+M325+M575+M564+M537+M502+M488+M252+M476+M296+M428+M409+M634+M446+M457+M616+M609+M649+M669+M686+M698+M519</f>
        <v>573444</v>
      </c>
      <c r="N709" s="178"/>
      <c r="O709" s="178">
        <f>O280+O388+O360+O228+O325+O575+O564+O537+O502+O488+O252+O476+O296+O428+O409+O634+O446+O457+O616+O609+O649+O669+O686+O698+O519</f>
        <v>36234.12999999999</v>
      </c>
      <c r="P709" s="178">
        <f>P280+P388+P360+P228+P325+P575+P564+P537+P502+P488+P252+P476+P296+P428+P409+P634+P446+P457+P616+P609+P649+P519</f>
        <v>0</v>
      </c>
      <c r="Q709" s="178"/>
      <c r="R709" s="178"/>
      <c r="S709" s="178">
        <f>S280+S388+S360+S228+S325+S575+S564+S537+S502+S488+S252+S476+S296+S428+S409+S634+S446+S457+S616+S609+S649+S519</f>
        <v>7231.51</v>
      </c>
      <c r="T709" s="178"/>
      <c r="U709" s="178"/>
      <c r="V709" s="178">
        <f>V280+V388+V360+V228+V325+V575+V564+V537+V502+V488+V252+V476+V296+V428+V409+V634+V446+V457+V616+V609+V649+V669+V686+V698+V519</f>
        <v>82424.01999999997</v>
      </c>
      <c r="W709" s="178">
        <f>W280+W388+W360+W228+W325+W575+W564+W537+W502+W488+W252+W476+W296+W428+W409+W634+W446+W457+W616+W609+W649+W669+W686+W698+W519</f>
        <v>104900.06999999996</v>
      </c>
      <c r="X709" s="178">
        <f>X280+X388+X360+X228+X325+X575+X564+X537+X502+X488+X252+X476+X296+X428+X409+X634+X446+X457+X616+X609+X649+X669+X686+X698+X519</f>
        <v>804233.73</v>
      </c>
    </row>
    <row r="710" spans="1:24" s="17" customFormat="1" ht="15">
      <c r="A710" s="11"/>
      <c r="B710" s="182" t="s">
        <v>3</v>
      </c>
      <c r="C710" s="178">
        <f>C477+C430+C361+C503+C326+C297+C650+C670</f>
        <v>1</v>
      </c>
      <c r="D710" s="178">
        <f>D477+D430+D361+D503+D326+D297+D650</f>
        <v>0</v>
      </c>
      <c r="E710" s="178">
        <f>E477+E430+E361+E503+E326+E297+E650</f>
        <v>0</v>
      </c>
      <c r="F710" s="178">
        <f>F477+F430+F361+F503+F326+F297+F650</f>
        <v>0</v>
      </c>
      <c r="G710" s="178">
        <f>G477+G430+G361+G503+G326+G297+G650+G670</f>
        <v>1</v>
      </c>
      <c r="H710" s="178">
        <f>H477+H430+H361+H503+H326+H297+H650</f>
        <v>0</v>
      </c>
      <c r="I710" s="178">
        <f>I477+I430+I361+I503+I326+I297+I650+I670</f>
        <v>1</v>
      </c>
      <c r="J710" s="178">
        <f>J477+J430+J361+J503+J326+J297+J650</f>
        <v>0</v>
      </c>
      <c r="K710" s="178">
        <f>K477+K430+K361+K503+K326+K297+K650</f>
        <v>0</v>
      </c>
      <c r="L710" s="178"/>
      <c r="M710" s="178">
        <f>M477+M430+M361+M503+M326+M297+M650+M670</f>
        <v>12266</v>
      </c>
      <c r="N710" s="178"/>
      <c r="O710" s="178">
        <f>O477+O430+O361+O503+O326+O297+O650</f>
        <v>490.64</v>
      </c>
      <c r="P710" s="178">
        <f>P477+P430+P361+P503+P326+P297+P650</f>
        <v>0</v>
      </c>
      <c r="Q710" s="178"/>
      <c r="R710" s="178"/>
      <c r="S710" s="178">
        <f>S477+S430+S361+S503+S326+S297+S650</f>
        <v>0</v>
      </c>
      <c r="T710" s="178"/>
      <c r="U710" s="178"/>
      <c r="V710" s="178">
        <f>V477+V430+V361+V503+V326+V297+V650</f>
        <v>1839.9</v>
      </c>
      <c r="W710" s="178">
        <f>W477+W430+W361+W503+W326+W297+W650+W670</f>
        <v>2189.48</v>
      </c>
      <c r="X710" s="178">
        <f>X477+X430+X361+X503+X326+X297+X650+X670</f>
        <v>16786.02</v>
      </c>
    </row>
    <row r="711" spans="1:24" s="17" customFormat="1" ht="15">
      <c r="A711" s="11"/>
      <c r="B711" s="262" t="s">
        <v>4</v>
      </c>
      <c r="C711" s="239">
        <f>C389+C327+C266+C362+C429+C253+C410+C281</f>
        <v>20</v>
      </c>
      <c r="D711" s="239">
        <f aca="true" t="shared" si="324" ref="D711:K711">D389+D327+D266+D362+D429+D253+D410+D281</f>
        <v>0</v>
      </c>
      <c r="E711" s="239">
        <f t="shared" si="324"/>
        <v>0</v>
      </c>
      <c r="F711" s="239">
        <f t="shared" si="324"/>
        <v>0</v>
      </c>
      <c r="G711" s="239">
        <f t="shared" si="324"/>
        <v>20</v>
      </c>
      <c r="H711" s="239">
        <f t="shared" si="324"/>
        <v>2.25</v>
      </c>
      <c r="I711" s="239">
        <f t="shared" si="324"/>
        <v>17.75</v>
      </c>
      <c r="J711" s="239">
        <f t="shared" si="324"/>
        <v>0</v>
      </c>
      <c r="K711" s="239">
        <f t="shared" si="324"/>
        <v>0</v>
      </c>
      <c r="L711" s="178"/>
      <c r="M711" s="178">
        <f>M389+M327+M266+M362+M429+M253+M410+M281</f>
        <v>233309.25</v>
      </c>
      <c r="N711" s="178"/>
      <c r="O711" s="178">
        <f>O389+O327+O266+O362+O429+O253+O410+O281</f>
        <v>4615.73</v>
      </c>
      <c r="P711" s="178">
        <f>P389+P327+P266+P362+P429+P253+P410+P281</f>
        <v>0</v>
      </c>
      <c r="Q711" s="178"/>
      <c r="R711" s="178"/>
      <c r="S711" s="178">
        <f>S389+S327+S266+S362+S429+S253+S410+S281</f>
        <v>0</v>
      </c>
      <c r="T711" s="178"/>
      <c r="U711" s="178"/>
      <c r="V711" s="178">
        <f>V389+V327+V266+V362+V429+V253+V410+V281</f>
        <v>27360.1</v>
      </c>
      <c r="W711" s="178">
        <f>W389+W327+W266+W362+W429+W253+W410+W281</f>
        <v>39792.76</v>
      </c>
      <c r="X711" s="178">
        <f>X389+X327+X266+X362+X429+X253+X410+X281</f>
        <v>305077.83999999997</v>
      </c>
    </row>
    <row r="712" spans="1:24" s="17" customFormat="1" ht="12.75">
      <c r="A712" s="11"/>
      <c r="B712" s="52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</row>
    <row r="713" spans="1:24" s="17" customFormat="1" ht="12.75">
      <c r="A713" s="11"/>
      <c r="B713" s="52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</row>
    <row r="714" spans="1:24" ht="18">
      <c r="A714" s="11"/>
      <c r="B714" s="282" t="s">
        <v>135</v>
      </c>
      <c r="C714" s="282"/>
      <c r="D714" s="282"/>
      <c r="E714" s="282"/>
      <c r="F714" s="282"/>
      <c r="G714" s="282"/>
      <c r="H714" s="282"/>
      <c r="I714" s="282"/>
      <c r="J714" s="282"/>
      <c r="K714" s="282"/>
      <c r="L714" s="282"/>
      <c r="M714" s="282"/>
      <c r="N714" s="282"/>
      <c r="O714" s="282"/>
      <c r="P714" s="282"/>
      <c r="Q714" s="282"/>
      <c r="R714" s="282"/>
      <c r="S714" s="282"/>
      <c r="T714" s="282"/>
      <c r="U714" s="282"/>
      <c r="V714" s="282"/>
      <c r="W714" s="282"/>
      <c r="X714" s="282"/>
    </row>
    <row r="715" spans="1:24" ht="12.75">
      <c r="A715" s="11"/>
      <c r="B715" s="40"/>
      <c r="C715" s="40"/>
      <c r="G715" s="41"/>
      <c r="H715" s="41"/>
      <c r="I715" s="41"/>
      <c r="J715" s="41"/>
      <c r="K715" s="34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1:24" ht="18">
      <c r="A716" s="11"/>
      <c r="B716" s="295" t="s">
        <v>167</v>
      </c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95"/>
      <c r="T716" s="295"/>
      <c r="U716" s="295"/>
      <c r="V716" s="295"/>
      <c r="W716" s="295"/>
      <c r="X716" s="295"/>
    </row>
    <row r="717" spans="1:24" ht="12.75">
      <c r="A717" s="11"/>
      <c r="B717" s="40"/>
      <c r="C717" s="40"/>
      <c r="G717" s="41"/>
      <c r="H717" s="41"/>
      <c r="I717" s="41"/>
      <c r="J717" s="41"/>
      <c r="K717" s="34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1:24" s="90" customFormat="1" ht="12.75" customHeight="1">
      <c r="A718" s="283" t="s">
        <v>52</v>
      </c>
      <c r="B718" s="284" t="s">
        <v>0</v>
      </c>
      <c r="C718" s="284" t="s">
        <v>51</v>
      </c>
      <c r="D718" s="284"/>
      <c r="E718" s="284"/>
      <c r="F718" s="284"/>
      <c r="G718" s="284"/>
      <c r="H718" s="284"/>
      <c r="I718" s="284"/>
      <c r="J718" s="284"/>
      <c r="K718" s="284"/>
      <c r="L718" s="284" t="s">
        <v>105</v>
      </c>
      <c r="M718" s="284" t="s">
        <v>71</v>
      </c>
      <c r="N718" s="285" t="s">
        <v>72</v>
      </c>
      <c r="O718" s="286"/>
      <c r="P718" s="286"/>
      <c r="Q718" s="287"/>
      <c r="R718" s="284" t="s">
        <v>74</v>
      </c>
      <c r="S718" s="284"/>
      <c r="T718" s="284"/>
      <c r="U718" s="284"/>
      <c r="V718" s="284"/>
      <c r="W718" s="288" t="s">
        <v>75</v>
      </c>
      <c r="X718" s="284" t="s">
        <v>76</v>
      </c>
    </row>
    <row r="719" spans="1:24" s="90" customFormat="1" ht="81" customHeight="1">
      <c r="A719" s="283"/>
      <c r="B719" s="284"/>
      <c r="C719" s="157" t="s">
        <v>48</v>
      </c>
      <c r="D719" s="290" t="s">
        <v>49</v>
      </c>
      <c r="E719" s="290"/>
      <c r="F719" s="290"/>
      <c r="G719" s="291" t="s">
        <v>39</v>
      </c>
      <c r="H719" s="291"/>
      <c r="I719" s="291"/>
      <c r="J719" s="291"/>
      <c r="K719" s="157" t="s">
        <v>50</v>
      </c>
      <c r="L719" s="284"/>
      <c r="M719" s="284"/>
      <c r="N719" s="284" t="s">
        <v>157</v>
      </c>
      <c r="O719" s="284"/>
      <c r="P719" s="130" t="s">
        <v>73</v>
      </c>
      <c r="Q719" s="129" t="s">
        <v>195</v>
      </c>
      <c r="R719" s="284" t="s">
        <v>158</v>
      </c>
      <c r="S719" s="284"/>
      <c r="T719" s="130" t="s">
        <v>77</v>
      </c>
      <c r="U719" s="284" t="s">
        <v>159</v>
      </c>
      <c r="V719" s="284"/>
      <c r="W719" s="289"/>
      <c r="X719" s="284"/>
    </row>
    <row r="720" spans="1:24" s="132" customFormat="1" ht="15">
      <c r="A720" s="133"/>
      <c r="B720" s="163"/>
      <c r="C720" s="164"/>
      <c r="D720" s="164" t="s">
        <v>48</v>
      </c>
      <c r="E720" s="164" t="s">
        <v>196</v>
      </c>
      <c r="F720" s="164" t="s">
        <v>197</v>
      </c>
      <c r="G720" s="164" t="s">
        <v>48</v>
      </c>
      <c r="H720" s="164" t="s">
        <v>196</v>
      </c>
      <c r="I720" s="164" t="s">
        <v>197</v>
      </c>
      <c r="J720" s="165" t="s">
        <v>69</v>
      </c>
      <c r="K720" s="164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</row>
    <row r="721" spans="1:24" ht="15.75">
      <c r="A721" s="11"/>
      <c r="B721" s="189" t="s">
        <v>55</v>
      </c>
      <c r="C721" s="63"/>
      <c r="D721" s="63"/>
      <c r="E721" s="63"/>
      <c r="F721" s="63"/>
      <c r="G721" s="64"/>
      <c r="H721" s="64"/>
      <c r="I721" s="64"/>
      <c r="J721" s="64"/>
      <c r="K721" s="65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24" ht="15">
      <c r="A722" s="11"/>
      <c r="B722" s="182" t="s">
        <v>254</v>
      </c>
      <c r="C722" s="178">
        <f>G722+D722</f>
        <v>2</v>
      </c>
      <c r="D722" s="178"/>
      <c r="E722" s="178"/>
      <c r="F722" s="178"/>
      <c r="G722" s="178">
        <f>H722+I722+J722</f>
        <v>2</v>
      </c>
      <c r="H722" s="178"/>
      <c r="I722" s="178">
        <v>2</v>
      </c>
      <c r="J722" s="178"/>
      <c r="K722" s="178"/>
      <c r="L722" s="183">
        <f>L626</f>
        <v>25081</v>
      </c>
      <c r="M722" s="183">
        <f>C722*L722</f>
        <v>50162</v>
      </c>
      <c r="N722" s="183">
        <v>4</v>
      </c>
      <c r="O722" s="183">
        <f>ROUND(M722*N722/100,2)</f>
        <v>2006.48</v>
      </c>
      <c r="P722" s="183"/>
      <c r="Q722" s="183"/>
      <c r="R722" s="183"/>
      <c r="S722" s="183">
        <f>ROUND(M722*R722,2)</f>
        <v>0</v>
      </c>
      <c r="T722" s="183"/>
      <c r="U722" s="183">
        <v>15</v>
      </c>
      <c r="V722" s="186">
        <f>ROUND(M722*U722/100,2)</f>
        <v>7524.3</v>
      </c>
      <c r="W722" s="183">
        <f>ROUND((M722+O722+S722+V722)*0.15,2)</f>
        <v>8953.92</v>
      </c>
      <c r="X722" s="186">
        <f>M722+O722+S722+V722+W722</f>
        <v>68646.70000000001</v>
      </c>
    </row>
    <row r="723" spans="1:24" ht="15.75">
      <c r="A723" s="11"/>
      <c r="B723" s="176" t="s">
        <v>54</v>
      </c>
      <c r="C723" s="32">
        <f>G723+D723</f>
        <v>2</v>
      </c>
      <c r="D723" s="178">
        <f aca="true" t="shared" si="325" ref="D723:K723">SUM(D722:D722)</f>
        <v>0</v>
      </c>
      <c r="E723" s="178">
        <f t="shared" si="325"/>
        <v>0</v>
      </c>
      <c r="F723" s="178">
        <f t="shared" si="325"/>
        <v>0</v>
      </c>
      <c r="G723" s="178">
        <f t="shared" si="325"/>
        <v>2</v>
      </c>
      <c r="H723" s="178">
        <f t="shared" si="325"/>
        <v>0</v>
      </c>
      <c r="I723" s="178">
        <f t="shared" si="325"/>
        <v>2</v>
      </c>
      <c r="J723" s="178">
        <f t="shared" si="325"/>
        <v>0</v>
      </c>
      <c r="K723" s="178">
        <f t="shared" si="325"/>
        <v>0</v>
      </c>
      <c r="L723" s="178"/>
      <c r="M723" s="178">
        <f aca="true" t="shared" si="326" ref="M723:X723">SUM(M722:M722)</f>
        <v>50162</v>
      </c>
      <c r="N723" s="178"/>
      <c r="O723" s="178">
        <f t="shared" si="326"/>
        <v>2006.48</v>
      </c>
      <c r="P723" s="178">
        <f t="shared" si="326"/>
        <v>0</v>
      </c>
      <c r="Q723" s="178"/>
      <c r="R723" s="178">
        <f t="shared" si="326"/>
        <v>0</v>
      </c>
      <c r="S723" s="178">
        <f t="shared" si="326"/>
        <v>0</v>
      </c>
      <c r="T723" s="178"/>
      <c r="U723" s="178"/>
      <c r="V723" s="178">
        <f t="shared" si="326"/>
        <v>7524.3</v>
      </c>
      <c r="W723" s="178">
        <f t="shared" si="326"/>
        <v>8953.92</v>
      </c>
      <c r="X723" s="32">
        <f t="shared" si="326"/>
        <v>68646.70000000001</v>
      </c>
    </row>
    <row r="724" spans="1:24" ht="15.75">
      <c r="A724" s="11"/>
      <c r="B724" s="190" t="s">
        <v>56</v>
      </c>
      <c r="C724" s="178"/>
      <c r="D724" s="178"/>
      <c r="E724" s="178"/>
      <c r="F724" s="178"/>
      <c r="G724" s="178"/>
      <c r="H724" s="178"/>
      <c r="I724" s="178"/>
      <c r="J724" s="178"/>
      <c r="K724" s="178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</row>
    <row r="725" spans="1:24" ht="15">
      <c r="A725" s="11"/>
      <c r="B725" s="182" t="s">
        <v>40</v>
      </c>
      <c r="C725" s="178">
        <f>G725+D725</f>
        <v>1</v>
      </c>
      <c r="D725" s="178"/>
      <c r="E725" s="178"/>
      <c r="F725" s="178"/>
      <c r="G725" s="178">
        <f>H725+I725+J725</f>
        <v>1</v>
      </c>
      <c r="H725" s="178"/>
      <c r="I725" s="178">
        <v>1</v>
      </c>
      <c r="J725" s="178"/>
      <c r="K725" s="178"/>
      <c r="L725" s="183">
        <f>L$290</f>
        <v>17963</v>
      </c>
      <c r="M725" s="183">
        <f>C725*L725</f>
        <v>17963</v>
      </c>
      <c r="N725" s="183">
        <v>4</v>
      </c>
      <c r="O725" s="183">
        <f>ROUND(M725*N725/100,2)</f>
        <v>718.52</v>
      </c>
      <c r="P725" s="183"/>
      <c r="Q725" s="183"/>
      <c r="R725" s="183">
        <v>15</v>
      </c>
      <c r="S725" s="183">
        <f>ROUND(M725*R725/100,2)</f>
        <v>2694.45</v>
      </c>
      <c r="T725" s="183"/>
      <c r="U725" s="183">
        <v>15</v>
      </c>
      <c r="V725" s="183">
        <f>ROUND(M725*U725/100,2)</f>
        <v>2694.45</v>
      </c>
      <c r="W725" s="183">
        <f>ROUND((M725+O725+S725+V725)*0.15,2)</f>
        <v>3610.56</v>
      </c>
      <c r="X725" s="183">
        <f>M725+O725+S725+V725+W725</f>
        <v>27680.980000000003</v>
      </c>
    </row>
    <row r="726" spans="1:24" ht="15">
      <c r="A726" s="11"/>
      <c r="B726" s="182" t="s">
        <v>6</v>
      </c>
      <c r="C726" s="178">
        <f>G726+D726</f>
        <v>2</v>
      </c>
      <c r="D726" s="178"/>
      <c r="E726" s="178"/>
      <c r="F726" s="178"/>
      <c r="G726" s="178">
        <f>H726+I726+J726</f>
        <v>2</v>
      </c>
      <c r="H726" s="178"/>
      <c r="I726" s="178">
        <v>2</v>
      </c>
      <c r="J726" s="178"/>
      <c r="K726" s="178"/>
      <c r="L726" s="183">
        <f>L571</f>
        <v>16070</v>
      </c>
      <c r="M726" s="183">
        <f>C726*L726</f>
        <v>32140</v>
      </c>
      <c r="N726" s="183">
        <v>4</v>
      </c>
      <c r="O726" s="186">
        <f>ROUND(M726*N726/100,2)</f>
        <v>1285.6</v>
      </c>
      <c r="P726" s="183"/>
      <c r="Q726" s="183"/>
      <c r="R726" s="183">
        <v>15</v>
      </c>
      <c r="S726" s="183">
        <f>ROUND(M726*R726/100,2)</f>
        <v>4821</v>
      </c>
      <c r="T726" s="183"/>
      <c r="U726" s="183">
        <v>15</v>
      </c>
      <c r="V726" s="183">
        <f>ROUND(M726*U726/100,2)</f>
        <v>4821</v>
      </c>
      <c r="W726" s="183">
        <f>ROUND((M726+O726+S726+V726)*0.15,2)</f>
        <v>6460.14</v>
      </c>
      <c r="X726" s="183">
        <f>M726+O726+S726+V726+W726</f>
        <v>49527.74</v>
      </c>
    </row>
    <row r="727" spans="1:24" ht="15.75">
      <c r="A727" s="11"/>
      <c r="B727" s="176" t="s">
        <v>54</v>
      </c>
      <c r="C727" s="32">
        <f>G727+D727</f>
        <v>3</v>
      </c>
      <c r="D727" s="178">
        <f aca="true" t="shared" si="327" ref="D727:K727">SUM(D725:D726)</f>
        <v>0</v>
      </c>
      <c r="E727" s="178">
        <f t="shared" si="327"/>
        <v>0</v>
      </c>
      <c r="F727" s="178">
        <f t="shared" si="327"/>
        <v>0</v>
      </c>
      <c r="G727" s="178">
        <f>H727+I727+J727</f>
        <v>3</v>
      </c>
      <c r="H727" s="178">
        <f t="shared" si="327"/>
        <v>0</v>
      </c>
      <c r="I727" s="178">
        <f t="shared" si="327"/>
        <v>3</v>
      </c>
      <c r="J727" s="178">
        <f t="shared" si="327"/>
        <v>0</v>
      </c>
      <c r="K727" s="178">
        <f t="shared" si="327"/>
        <v>0</v>
      </c>
      <c r="L727" s="178"/>
      <c r="M727" s="178">
        <f aca="true" t="shared" si="328" ref="M727:X727">SUM(M725:M726)</f>
        <v>50103</v>
      </c>
      <c r="N727" s="178"/>
      <c r="O727" s="178">
        <f t="shared" si="328"/>
        <v>2004.12</v>
      </c>
      <c r="P727" s="178">
        <f t="shared" si="328"/>
        <v>0</v>
      </c>
      <c r="Q727" s="178"/>
      <c r="R727" s="178"/>
      <c r="S727" s="178">
        <f t="shared" si="328"/>
        <v>7515.45</v>
      </c>
      <c r="T727" s="178"/>
      <c r="U727" s="178"/>
      <c r="V727" s="178">
        <f t="shared" si="328"/>
        <v>7515.45</v>
      </c>
      <c r="W727" s="178">
        <f t="shared" si="328"/>
        <v>10070.7</v>
      </c>
      <c r="X727" s="32">
        <f t="shared" si="328"/>
        <v>77208.72</v>
      </c>
    </row>
    <row r="728" spans="1:24" ht="15.75" hidden="1">
      <c r="A728" s="11"/>
      <c r="B728" s="190" t="s">
        <v>57</v>
      </c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</row>
    <row r="729" spans="1:24" ht="15" hidden="1">
      <c r="A729" s="11"/>
      <c r="B729" s="182" t="s">
        <v>10</v>
      </c>
      <c r="C729" s="178">
        <f>G729+D729</f>
        <v>0</v>
      </c>
      <c r="D729" s="178"/>
      <c r="E729" s="178"/>
      <c r="F729" s="178"/>
      <c r="G729" s="178">
        <f>H729+I729+J729</f>
        <v>0</v>
      </c>
      <c r="H729" s="178"/>
      <c r="I729" s="178">
        <v>0</v>
      </c>
      <c r="J729" s="178"/>
      <c r="K729" s="178"/>
      <c r="L729" s="183">
        <f>L472</f>
        <v>12266</v>
      </c>
      <c r="M729" s="183">
        <f>C729*L729</f>
        <v>0</v>
      </c>
      <c r="N729" s="183">
        <v>4</v>
      </c>
      <c r="O729" s="183">
        <f>ROUND(M729*N729/100,2)</f>
        <v>0</v>
      </c>
      <c r="P729" s="183"/>
      <c r="Q729" s="183"/>
      <c r="R729" s="183"/>
      <c r="S729" s="183">
        <f>ROUND(M729*R729,2)</f>
        <v>0</v>
      </c>
      <c r="T729" s="183"/>
      <c r="U729" s="183"/>
      <c r="V729" s="183">
        <f>ROUND(M729*U729/100,2)</f>
        <v>0</v>
      </c>
      <c r="W729" s="183">
        <f>ROUND((M729+O729+S729+V729)*0.15,2)</f>
        <v>0</v>
      </c>
      <c r="X729" s="183">
        <f>M729+O729+S729+V729+W729</f>
        <v>0</v>
      </c>
    </row>
    <row r="730" spans="1:24" ht="15.75" hidden="1">
      <c r="A730" s="11"/>
      <c r="B730" s="177" t="s">
        <v>54</v>
      </c>
      <c r="C730" s="178">
        <f>G730+D730</f>
        <v>0</v>
      </c>
      <c r="D730" s="178">
        <f aca="true" t="shared" si="329" ref="D730:K730">D729</f>
        <v>0</v>
      </c>
      <c r="E730" s="178">
        <f t="shared" si="329"/>
        <v>0</v>
      </c>
      <c r="F730" s="178">
        <f t="shared" si="329"/>
        <v>0</v>
      </c>
      <c r="G730" s="178">
        <f>H730+I730+J730</f>
        <v>0</v>
      </c>
      <c r="H730" s="178">
        <f t="shared" si="329"/>
        <v>0</v>
      </c>
      <c r="I730" s="178">
        <f t="shared" si="329"/>
        <v>0</v>
      </c>
      <c r="J730" s="178">
        <f t="shared" si="329"/>
        <v>0</v>
      </c>
      <c r="K730" s="178">
        <f t="shared" si="329"/>
        <v>0</v>
      </c>
      <c r="L730" s="178"/>
      <c r="M730" s="178">
        <f>M729</f>
        <v>0</v>
      </c>
      <c r="N730" s="178"/>
      <c r="O730" s="178">
        <f>O729</f>
        <v>0</v>
      </c>
      <c r="P730" s="178">
        <f>P729</f>
        <v>0</v>
      </c>
      <c r="Q730" s="178"/>
      <c r="R730" s="178"/>
      <c r="S730" s="178">
        <f>S729</f>
        <v>0</v>
      </c>
      <c r="T730" s="178"/>
      <c r="U730" s="178"/>
      <c r="V730" s="178">
        <f>V729</f>
        <v>0</v>
      </c>
      <c r="W730" s="178">
        <f>W729</f>
        <v>0</v>
      </c>
      <c r="X730" s="178">
        <f>X729</f>
        <v>0</v>
      </c>
    </row>
    <row r="731" spans="1:24" ht="15.75">
      <c r="A731" s="11"/>
      <c r="B731" s="189" t="s">
        <v>58</v>
      </c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</row>
    <row r="732" spans="1:24" ht="15">
      <c r="A732" s="11"/>
      <c r="B732" s="182" t="s">
        <v>255</v>
      </c>
      <c r="C732" s="178">
        <f>G732+D732</f>
        <v>1</v>
      </c>
      <c r="D732" s="178"/>
      <c r="E732" s="178"/>
      <c r="F732" s="178"/>
      <c r="G732" s="178">
        <f>H732+I732+J732</f>
        <v>1</v>
      </c>
      <c r="H732" s="178"/>
      <c r="I732" s="178">
        <v>1</v>
      </c>
      <c r="J732" s="178"/>
      <c r="K732" s="178"/>
      <c r="L732" s="183">
        <f>L405</f>
        <v>10533</v>
      </c>
      <c r="M732" s="183">
        <f>C732*L732</f>
        <v>10533</v>
      </c>
      <c r="N732" s="183">
        <v>4</v>
      </c>
      <c r="O732" s="183">
        <f>ROUND(M732*N732/100,2)</f>
        <v>421.32</v>
      </c>
      <c r="P732" s="183"/>
      <c r="Q732" s="183"/>
      <c r="R732" s="183"/>
      <c r="S732" s="183">
        <f>ROUND(M732*R732,2)</f>
        <v>0</v>
      </c>
      <c r="T732" s="183"/>
      <c r="U732" s="183">
        <v>15</v>
      </c>
      <c r="V732" s="183">
        <f>ROUND(M732*U732/100,2)</f>
        <v>1579.95</v>
      </c>
      <c r="W732" s="183">
        <f>ROUND((M732+O732+S732+V732)*0.15,2)</f>
        <v>1880.14</v>
      </c>
      <c r="X732" s="183">
        <f>M732+O732+S732+V732+W732</f>
        <v>14414.41</v>
      </c>
    </row>
    <row r="733" spans="1:24" ht="15.75">
      <c r="A733" s="11"/>
      <c r="B733" s="177" t="s">
        <v>54</v>
      </c>
      <c r="C733" s="32">
        <f>G733+D733</f>
        <v>1</v>
      </c>
      <c r="D733" s="178">
        <f aca="true" t="shared" si="330" ref="D733:K733">D732</f>
        <v>0</v>
      </c>
      <c r="E733" s="178">
        <f t="shared" si="330"/>
        <v>0</v>
      </c>
      <c r="F733" s="178">
        <f t="shared" si="330"/>
        <v>0</v>
      </c>
      <c r="G733" s="178">
        <f>H733+I733+J733</f>
        <v>1</v>
      </c>
      <c r="H733" s="178">
        <f t="shared" si="330"/>
        <v>0</v>
      </c>
      <c r="I733" s="178">
        <f t="shared" si="330"/>
        <v>1</v>
      </c>
      <c r="J733" s="178">
        <f t="shared" si="330"/>
        <v>0</v>
      </c>
      <c r="K733" s="178">
        <f t="shared" si="330"/>
        <v>0</v>
      </c>
      <c r="L733" s="178"/>
      <c r="M733" s="178">
        <f aca="true" t="shared" si="331" ref="M733:X733">M732</f>
        <v>10533</v>
      </c>
      <c r="N733" s="178"/>
      <c r="O733" s="178">
        <f t="shared" si="331"/>
        <v>421.32</v>
      </c>
      <c r="P733" s="178">
        <f t="shared" si="331"/>
        <v>0</v>
      </c>
      <c r="Q733" s="178"/>
      <c r="R733" s="178"/>
      <c r="S733" s="178">
        <f t="shared" si="331"/>
        <v>0</v>
      </c>
      <c r="T733" s="178"/>
      <c r="U733" s="178"/>
      <c r="V733" s="178">
        <f t="shared" si="331"/>
        <v>1579.95</v>
      </c>
      <c r="W733" s="178">
        <f t="shared" si="331"/>
        <v>1880.14</v>
      </c>
      <c r="X733" s="32">
        <f t="shared" si="331"/>
        <v>14414.41</v>
      </c>
    </row>
    <row r="734" spans="1:24" ht="15">
      <c r="A734" s="11"/>
      <c r="B734" s="188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</row>
    <row r="735" spans="2:24" s="142" customFormat="1" ht="15.75">
      <c r="B735" s="181" t="s">
        <v>55</v>
      </c>
      <c r="C735" s="194">
        <f>C723</f>
        <v>2</v>
      </c>
      <c r="D735" s="194">
        <f aca="true" t="shared" si="332" ref="D735:K735">D723</f>
        <v>0</v>
      </c>
      <c r="E735" s="194">
        <f t="shared" si="332"/>
        <v>0</v>
      </c>
      <c r="F735" s="194">
        <f t="shared" si="332"/>
        <v>0</v>
      </c>
      <c r="G735" s="194">
        <f t="shared" si="332"/>
        <v>2</v>
      </c>
      <c r="H735" s="194">
        <f t="shared" si="332"/>
        <v>0</v>
      </c>
      <c r="I735" s="194">
        <f t="shared" si="332"/>
        <v>2</v>
      </c>
      <c r="J735" s="194">
        <f t="shared" si="332"/>
        <v>0</v>
      </c>
      <c r="K735" s="194">
        <f t="shared" si="332"/>
        <v>0</v>
      </c>
      <c r="L735" s="194"/>
      <c r="M735" s="194">
        <f aca="true" t="shared" si="333" ref="M735:X735">M723</f>
        <v>50162</v>
      </c>
      <c r="N735" s="194"/>
      <c r="O735" s="194">
        <f t="shared" si="333"/>
        <v>2006.48</v>
      </c>
      <c r="P735" s="194">
        <f t="shared" si="333"/>
        <v>0</v>
      </c>
      <c r="Q735" s="194"/>
      <c r="R735" s="194"/>
      <c r="S735" s="194">
        <f t="shared" si="333"/>
        <v>0</v>
      </c>
      <c r="T735" s="194"/>
      <c r="U735" s="194"/>
      <c r="V735" s="194">
        <f t="shared" si="333"/>
        <v>7524.3</v>
      </c>
      <c r="W735" s="194">
        <f t="shared" si="333"/>
        <v>8953.92</v>
      </c>
      <c r="X735" s="194">
        <f t="shared" si="333"/>
        <v>68646.70000000001</v>
      </c>
    </row>
    <row r="736" spans="2:24" s="142" customFormat="1" ht="15.75">
      <c r="B736" s="181" t="s">
        <v>56</v>
      </c>
      <c r="C736" s="194">
        <f>C727</f>
        <v>3</v>
      </c>
      <c r="D736" s="194">
        <f aca="true" t="shared" si="334" ref="D736:K736">D727</f>
        <v>0</v>
      </c>
      <c r="E736" s="194">
        <f t="shared" si="334"/>
        <v>0</v>
      </c>
      <c r="F736" s="194">
        <f t="shared" si="334"/>
        <v>0</v>
      </c>
      <c r="G736" s="194">
        <f t="shared" si="334"/>
        <v>3</v>
      </c>
      <c r="H736" s="194">
        <f t="shared" si="334"/>
        <v>0</v>
      </c>
      <c r="I736" s="194">
        <f t="shared" si="334"/>
        <v>3</v>
      </c>
      <c r="J736" s="194">
        <f t="shared" si="334"/>
        <v>0</v>
      </c>
      <c r="K736" s="194">
        <f t="shared" si="334"/>
        <v>0</v>
      </c>
      <c r="L736" s="194"/>
      <c r="M736" s="194">
        <f aca="true" t="shared" si="335" ref="M736:X736">M727</f>
        <v>50103</v>
      </c>
      <c r="N736" s="194"/>
      <c r="O736" s="194">
        <f t="shared" si="335"/>
        <v>2004.12</v>
      </c>
      <c r="P736" s="194">
        <f t="shared" si="335"/>
        <v>0</v>
      </c>
      <c r="Q736" s="194"/>
      <c r="R736" s="194"/>
      <c r="S736" s="194">
        <f t="shared" si="335"/>
        <v>7515.45</v>
      </c>
      <c r="T736" s="194"/>
      <c r="U736" s="194"/>
      <c r="V736" s="194">
        <f t="shared" si="335"/>
        <v>7515.45</v>
      </c>
      <c r="W736" s="194">
        <f t="shared" si="335"/>
        <v>10070.7</v>
      </c>
      <c r="X736" s="194">
        <f t="shared" si="335"/>
        <v>77208.72</v>
      </c>
    </row>
    <row r="737" spans="2:24" s="142" customFormat="1" ht="15.75" hidden="1">
      <c r="B737" s="176" t="s">
        <v>57</v>
      </c>
      <c r="C737" s="194">
        <f aca="true" t="shared" si="336" ref="C737:X737">C730</f>
        <v>0</v>
      </c>
      <c r="D737" s="194">
        <f t="shared" si="336"/>
        <v>0</v>
      </c>
      <c r="E737" s="194">
        <f t="shared" si="336"/>
        <v>0</v>
      </c>
      <c r="F737" s="194">
        <f t="shared" si="336"/>
        <v>0</v>
      </c>
      <c r="G737" s="194">
        <f t="shared" si="336"/>
        <v>0</v>
      </c>
      <c r="H737" s="194">
        <f t="shared" si="336"/>
        <v>0</v>
      </c>
      <c r="I737" s="194">
        <f t="shared" si="336"/>
        <v>0</v>
      </c>
      <c r="J737" s="194">
        <f t="shared" si="336"/>
        <v>0</v>
      </c>
      <c r="K737" s="194">
        <f t="shared" si="336"/>
        <v>0</v>
      </c>
      <c r="L737" s="194"/>
      <c r="M737" s="194">
        <f t="shared" si="336"/>
        <v>0</v>
      </c>
      <c r="N737" s="194"/>
      <c r="O737" s="194">
        <f t="shared" si="336"/>
        <v>0</v>
      </c>
      <c r="P737" s="194">
        <f t="shared" si="336"/>
        <v>0</v>
      </c>
      <c r="Q737" s="194"/>
      <c r="R737" s="194"/>
      <c r="S737" s="194">
        <f t="shared" si="336"/>
        <v>0</v>
      </c>
      <c r="T737" s="194"/>
      <c r="U737" s="194"/>
      <c r="V737" s="194">
        <f t="shared" si="336"/>
        <v>0</v>
      </c>
      <c r="W737" s="194">
        <f t="shared" si="336"/>
        <v>0</v>
      </c>
      <c r="X737" s="194">
        <f t="shared" si="336"/>
        <v>0</v>
      </c>
    </row>
    <row r="738" spans="2:24" s="142" customFormat="1" ht="15.75">
      <c r="B738" s="181" t="s">
        <v>80</v>
      </c>
      <c r="C738" s="144">
        <f>C733</f>
        <v>1</v>
      </c>
      <c r="D738" s="144">
        <f aca="true" t="shared" si="337" ref="D738:K738">D733</f>
        <v>0</v>
      </c>
      <c r="E738" s="144">
        <f t="shared" si="337"/>
        <v>0</v>
      </c>
      <c r="F738" s="144">
        <f t="shared" si="337"/>
        <v>0</v>
      </c>
      <c r="G738" s="144">
        <f t="shared" si="337"/>
        <v>1</v>
      </c>
      <c r="H738" s="144">
        <f t="shared" si="337"/>
        <v>0</v>
      </c>
      <c r="I738" s="144">
        <f t="shared" si="337"/>
        <v>1</v>
      </c>
      <c r="J738" s="144">
        <f t="shared" si="337"/>
        <v>0</v>
      </c>
      <c r="K738" s="144">
        <f t="shared" si="337"/>
        <v>0</v>
      </c>
      <c r="L738" s="144"/>
      <c r="M738" s="144">
        <f aca="true" t="shared" si="338" ref="M738:X738">M733</f>
        <v>10533</v>
      </c>
      <c r="N738" s="144"/>
      <c r="O738" s="144">
        <f t="shared" si="338"/>
        <v>421.32</v>
      </c>
      <c r="P738" s="144">
        <f t="shared" si="338"/>
        <v>0</v>
      </c>
      <c r="Q738" s="144"/>
      <c r="R738" s="144"/>
      <c r="S738" s="144">
        <f t="shared" si="338"/>
        <v>0</v>
      </c>
      <c r="T738" s="144"/>
      <c r="U738" s="144"/>
      <c r="V738" s="144">
        <f t="shared" si="338"/>
        <v>1579.95</v>
      </c>
      <c r="W738" s="144">
        <f t="shared" si="338"/>
        <v>1880.14</v>
      </c>
      <c r="X738" s="144">
        <f t="shared" si="338"/>
        <v>14414.41</v>
      </c>
    </row>
    <row r="739" spans="2:24" s="14" customFormat="1" ht="15.75">
      <c r="B739" s="51" t="s">
        <v>59</v>
      </c>
      <c r="C739" s="144">
        <f>SUM(C735:C738)</f>
        <v>6</v>
      </c>
      <c r="D739" s="144">
        <f aca="true" t="shared" si="339" ref="D739:K739">SUM(D735:D738)</f>
        <v>0</v>
      </c>
      <c r="E739" s="144">
        <f t="shared" si="339"/>
        <v>0</v>
      </c>
      <c r="F739" s="144">
        <f t="shared" si="339"/>
        <v>0</v>
      </c>
      <c r="G739" s="144">
        <f t="shared" si="339"/>
        <v>6</v>
      </c>
      <c r="H739" s="144">
        <f>SUM(H735:H738)</f>
        <v>0</v>
      </c>
      <c r="I739" s="144">
        <f t="shared" si="339"/>
        <v>6</v>
      </c>
      <c r="J739" s="144">
        <f t="shared" si="339"/>
        <v>0</v>
      </c>
      <c r="K739" s="144">
        <f t="shared" si="339"/>
        <v>0</v>
      </c>
      <c r="L739" s="144"/>
      <c r="M739" s="144">
        <f aca="true" t="shared" si="340" ref="M739:X739">SUM(M735:M738)</f>
        <v>110798</v>
      </c>
      <c r="N739" s="144"/>
      <c r="O739" s="144">
        <f t="shared" si="340"/>
        <v>4431.92</v>
      </c>
      <c r="P739" s="144">
        <f t="shared" si="340"/>
        <v>0</v>
      </c>
      <c r="Q739" s="144"/>
      <c r="R739" s="144"/>
      <c r="S739" s="144">
        <f t="shared" si="340"/>
        <v>7515.45</v>
      </c>
      <c r="T739" s="144"/>
      <c r="U739" s="144"/>
      <c r="V739" s="144">
        <f t="shared" si="340"/>
        <v>16619.7</v>
      </c>
      <c r="W739" s="144">
        <f t="shared" si="340"/>
        <v>20904.760000000002</v>
      </c>
      <c r="X739" s="144">
        <f t="shared" si="340"/>
        <v>160269.83000000002</v>
      </c>
    </row>
    <row r="740" spans="2:24" s="14" customFormat="1" ht="12.75">
      <c r="B740" s="50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</row>
    <row r="741" spans="1:24" ht="18">
      <c r="A741" s="11"/>
      <c r="B741" s="295" t="s">
        <v>168</v>
      </c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95"/>
      <c r="T741" s="295"/>
      <c r="U741" s="295"/>
      <c r="V741" s="295"/>
      <c r="W741" s="295"/>
      <c r="X741" s="295"/>
    </row>
    <row r="742" spans="1:24" ht="12.75">
      <c r="A742" s="11"/>
      <c r="B742" s="40"/>
      <c r="C742" s="40"/>
      <c r="G742" s="41"/>
      <c r="H742" s="41"/>
      <c r="I742" s="41"/>
      <c r="J742" s="41"/>
      <c r="K742" s="34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1:24" s="90" customFormat="1" ht="12.75" customHeight="1">
      <c r="A743" s="283" t="s">
        <v>52</v>
      </c>
      <c r="B743" s="284" t="s">
        <v>0</v>
      </c>
      <c r="C743" s="284" t="s">
        <v>51</v>
      </c>
      <c r="D743" s="284"/>
      <c r="E743" s="284"/>
      <c r="F743" s="284"/>
      <c r="G743" s="284"/>
      <c r="H743" s="284"/>
      <c r="I743" s="284"/>
      <c r="J743" s="284"/>
      <c r="K743" s="284"/>
      <c r="L743" s="284" t="s">
        <v>105</v>
      </c>
      <c r="M743" s="284" t="s">
        <v>71</v>
      </c>
      <c r="N743" s="285" t="s">
        <v>72</v>
      </c>
      <c r="O743" s="286"/>
      <c r="P743" s="286"/>
      <c r="Q743" s="287"/>
      <c r="R743" s="284" t="s">
        <v>74</v>
      </c>
      <c r="S743" s="284"/>
      <c r="T743" s="284"/>
      <c r="U743" s="284"/>
      <c r="V743" s="284"/>
      <c r="W743" s="288" t="s">
        <v>75</v>
      </c>
      <c r="X743" s="284" t="s">
        <v>76</v>
      </c>
    </row>
    <row r="744" spans="1:24" s="90" customFormat="1" ht="81" customHeight="1">
      <c r="A744" s="283"/>
      <c r="B744" s="284"/>
      <c r="C744" s="157" t="s">
        <v>48</v>
      </c>
      <c r="D744" s="290" t="s">
        <v>49</v>
      </c>
      <c r="E744" s="290"/>
      <c r="F744" s="290"/>
      <c r="G744" s="291" t="s">
        <v>39</v>
      </c>
      <c r="H744" s="291"/>
      <c r="I744" s="291"/>
      <c r="J744" s="291"/>
      <c r="K744" s="157" t="s">
        <v>50</v>
      </c>
      <c r="L744" s="284"/>
      <c r="M744" s="284"/>
      <c r="N744" s="284" t="s">
        <v>157</v>
      </c>
      <c r="O744" s="284"/>
      <c r="P744" s="130" t="s">
        <v>73</v>
      </c>
      <c r="Q744" s="129" t="s">
        <v>195</v>
      </c>
      <c r="R744" s="284" t="s">
        <v>158</v>
      </c>
      <c r="S744" s="284"/>
      <c r="T744" s="130" t="s">
        <v>77</v>
      </c>
      <c r="U744" s="284" t="s">
        <v>159</v>
      </c>
      <c r="V744" s="284"/>
      <c r="W744" s="289"/>
      <c r="X744" s="284"/>
    </row>
    <row r="745" spans="1:24" s="132" customFormat="1" ht="15">
      <c r="A745" s="133"/>
      <c r="B745" s="163"/>
      <c r="C745" s="164"/>
      <c r="D745" s="164" t="s">
        <v>48</v>
      </c>
      <c r="E745" s="164" t="s">
        <v>196</v>
      </c>
      <c r="F745" s="164" t="s">
        <v>197</v>
      </c>
      <c r="G745" s="164" t="s">
        <v>48</v>
      </c>
      <c r="H745" s="164" t="s">
        <v>196</v>
      </c>
      <c r="I745" s="164" t="s">
        <v>197</v>
      </c>
      <c r="J745" s="165" t="s">
        <v>69</v>
      </c>
      <c r="K745" s="164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</row>
    <row r="746" spans="1:24" ht="15.75">
      <c r="A746" s="11"/>
      <c r="B746" s="189" t="s">
        <v>55</v>
      </c>
      <c r="C746" s="63"/>
      <c r="D746" s="63"/>
      <c r="E746" s="63"/>
      <c r="F746" s="63"/>
      <c r="G746" s="64"/>
      <c r="H746" s="64"/>
      <c r="I746" s="64"/>
      <c r="J746" s="64"/>
      <c r="K746" s="65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ht="15">
      <c r="A747" s="11"/>
      <c r="B747" s="182" t="s">
        <v>256</v>
      </c>
      <c r="C747" s="178">
        <f>D747+G747+K747</f>
        <v>1</v>
      </c>
      <c r="D747" s="178"/>
      <c r="E747" s="178"/>
      <c r="F747" s="178"/>
      <c r="G747" s="178">
        <v>1</v>
      </c>
      <c r="H747" s="178"/>
      <c r="I747" s="178">
        <f>G747-H747-J747</f>
        <v>1</v>
      </c>
      <c r="J747" s="178"/>
      <c r="K747" s="178"/>
      <c r="L747" s="183">
        <f>L722</f>
        <v>25081</v>
      </c>
      <c r="M747" s="183">
        <f>C747*L747</f>
        <v>25081</v>
      </c>
      <c r="N747" s="183">
        <v>4</v>
      </c>
      <c r="O747" s="183">
        <f>ROUND(M747*N747/100,2)</f>
        <v>1003.24</v>
      </c>
      <c r="P747" s="183"/>
      <c r="Q747" s="183"/>
      <c r="R747" s="183"/>
      <c r="S747" s="183">
        <f>ROUND(M747*R747,2)</f>
        <v>0</v>
      </c>
      <c r="T747" s="183"/>
      <c r="U747" s="183">
        <v>15</v>
      </c>
      <c r="V747" s="183">
        <f>ROUND(M747*U747/100,2)</f>
        <v>3762.15</v>
      </c>
      <c r="W747" s="183">
        <f>ROUND((M747+O747+S747+V747)*0.15,2)</f>
        <v>4476.96</v>
      </c>
      <c r="X747" s="183">
        <f>M747+O747+S747+V747+W747</f>
        <v>34323.350000000006</v>
      </c>
    </row>
    <row r="748" spans="1:24" ht="15.75">
      <c r="A748" s="11"/>
      <c r="B748" s="176" t="s">
        <v>54</v>
      </c>
      <c r="C748" s="32">
        <f>C747</f>
        <v>1</v>
      </c>
      <c r="D748" s="178">
        <f aca="true" t="shared" si="341" ref="D748:K748">D747</f>
        <v>0</v>
      </c>
      <c r="E748" s="178">
        <f t="shared" si="341"/>
        <v>0</v>
      </c>
      <c r="F748" s="178">
        <f t="shared" si="341"/>
        <v>0</v>
      </c>
      <c r="G748" s="178">
        <f t="shared" si="341"/>
        <v>1</v>
      </c>
      <c r="H748" s="178">
        <f t="shared" si="341"/>
        <v>0</v>
      </c>
      <c r="I748" s="178">
        <f t="shared" si="341"/>
        <v>1</v>
      </c>
      <c r="J748" s="178">
        <f t="shared" si="341"/>
        <v>0</v>
      </c>
      <c r="K748" s="178">
        <f t="shared" si="341"/>
        <v>0</v>
      </c>
      <c r="L748" s="178"/>
      <c r="M748" s="178">
        <f aca="true" t="shared" si="342" ref="M748:X748">M747</f>
        <v>25081</v>
      </c>
      <c r="N748" s="178"/>
      <c r="O748" s="178">
        <f t="shared" si="342"/>
        <v>1003.24</v>
      </c>
      <c r="P748" s="178">
        <f t="shared" si="342"/>
        <v>0</v>
      </c>
      <c r="Q748" s="178"/>
      <c r="R748" s="178"/>
      <c r="S748" s="178">
        <f t="shared" si="342"/>
        <v>0</v>
      </c>
      <c r="T748" s="178"/>
      <c r="U748" s="178"/>
      <c r="V748" s="178">
        <f t="shared" si="342"/>
        <v>3762.15</v>
      </c>
      <c r="W748" s="178">
        <f t="shared" si="342"/>
        <v>4476.96</v>
      </c>
      <c r="X748" s="32">
        <f t="shared" si="342"/>
        <v>34323.350000000006</v>
      </c>
    </row>
    <row r="749" spans="1:24" ht="15.75">
      <c r="A749" s="11"/>
      <c r="B749" s="190" t="s">
        <v>56</v>
      </c>
      <c r="C749" s="178"/>
      <c r="D749" s="178"/>
      <c r="E749" s="178"/>
      <c r="F749" s="178"/>
      <c r="G749" s="178"/>
      <c r="H749" s="178"/>
      <c r="I749" s="178"/>
      <c r="J749" s="178"/>
      <c r="K749" s="178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</row>
    <row r="750" spans="1:24" ht="15">
      <c r="A750" s="11"/>
      <c r="B750" s="182" t="s">
        <v>6</v>
      </c>
      <c r="C750" s="178">
        <f>D750+G750+K750</f>
        <v>1</v>
      </c>
      <c r="D750" s="178"/>
      <c r="E750" s="178"/>
      <c r="F750" s="178"/>
      <c r="G750" s="178">
        <v>1</v>
      </c>
      <c r="H750" s="178"/>
      <c r="I750" s="178">
        <f>G750-H750-J750</f>
        <v>1</v>
      </c>
      <c r="J750" s="178"/>
      <c r="K750" s="178"/>
      <c r="L750" s="183">
        <f>L726</f>
        <v>16070</v>
      </c>
      <c r="M750" s="183">
        <f>C750*L750</f>
        <v>16070</v>
      </c>
      <c r="N750" s="183">
        <v>4</v>
      </c>
      <c r="O750" s="186">
        <f>ROUND(M750*N750/100,2)</f>
        <v>642.8</v>
      </c>
      <c r="P750" s="183"/>
      <c r="Q750" s="183"/>
      <c r="R750" s="183">
        <v>15</v>
      </c>
      <c r="S750" s="186">
        <f>ROUND(M750*R750/100,2)</f>
        <v>2410.5</v>
      </c>
      <c r="T750" s="183"/>
      <c r="U750" s="183">
        <v>15</v>
      </c>
      <c r="V750" s="186">
        <f>ROUND(M750*U750/100,2)</f>
        <v>2410.5</v>
      </c>
      <c r="W750" s="183">
        <f>ROUND((M750+O750+S750+V750)*0.15,2)</f>
        <v>3230.07</v>
      </c>
      <c r="X750" s="183">
        <f>M750+O750+S750+V750+W750</f>
        <v>24763.87</v>
      </c>
    </row>
    <row r="751" spans="1:24" ht="15.75">
      <c r="A751" s="11"/>
      <c r="B751" s="176" t="s">
        <v>54</v>
      </c>
      <c r="C751" s="32">
        <f>C750</f>
        <v>1</v>
      </c>
      <c r="D751" s="178">
        <f aca="true" t="shared" si="343" ref="D751:K751">D750</f>
        <v>0</v>
      </c>
      <c r="E751" s="178">
        <f t="shared" si="343"/>
        <v>0</v>
      </c>
      <c r="F751" s="178">
        <f t="shared" si="343"/>
        <v>0</v>
      </c>
      <c r="G751" s="178">
        <f t="shared" si="343"/>
        <v>1</v>
      </c>
      <c r="H751" s="178">
        <f t="shared" si="343"/>
        <v>0</v>
      </c>
      <c r="I751" s="178">
        <f t="shared" si="343"/>
        <v>1</v>
      </c>
      <c r="J751" s="178">
        <f t="shared" si="343"/>
        <v>0</v>
      </c>
      <c r="K751" s="178">
        <f t="shared" si="343"/>
        <v>0</v>
      </c>
      <c r="L751" s="178"/>
      <c r="M751" s="178">
        <f aca="true" t="shared" si="344" ref="M751:X751">M750</f>
        <v>16070</v>
      </c>
      <c r="N751" s="178"/>
      <c r="O751" s="178">
        <f t="shared" si="344"/>
        <v>642.8</v>
      </c>
      <c r="P751" s="178">
        <f t="shared" si="344"/>
        <v>0</v>
      </c>
      <c r="Q751" s="178"/>
      <c r="R751" s="178"/>
      <c r="S751" s="178">
        <f t="shared" si="344"/>
        <v>2410.5</v>
      </c>
      <c r="T751" s="178"/>
      <c r="U751" s="178"/>
      <c r="V751" s="178">
        <f t="shared" si="344"/>
        <v>2410.5</v>
      </c>
      <c r="W751" s="178">
        <f t="shared" si="344"/>
        <v>3230.07</v>
      </c>
      <c r="X751" s="32">
        <f t="shared" si="344"/>
        <v>24763.87</v>
      </c>
    </row>
    <row r="752" spans="1:24" ht="15.75" hidden="1">
      <c r="A752" s="11"/>
      <c r="B752" s="190" t="s">
        <v>57</v>
      </c>
      <c r="C752" s="178"/>
      <c r="D752" s="178"/>
      <c r="E752" s="178"/>
      <c r="F752" s="178"/>
      <c r="G752" s="178"/>
      <c r="H752" s="178"/>
      <c r="I752" s="178"/>
      <c r="J752" s="178"/>
      <c r="K752" s="178"/>
      <c r="L752" s="183"/>
      <c r="M752" s="183">
        <f>C752*L752</f>
        <v>0</v>
      </c>
      <c r="N752" s="183"/>
      <c r="O752" s="183">
        <f>ROUND(M752*N752/100,2)</f>
        <v>0</v>
      </c>
      <c r="P752" s="183"/>
      <c r="Q752" s="183"/>
      <c r="R752" s="183"/>
      <c r="S752" s="183">
        <f>ROUND(M752*R752,2)</f>
        <v>0</v>
      </c>
      <c r="T752" s="183"/>
      <c r="U752" s="183"/>
      <c r="V752" s="183">
        <f>ROUND(M752*U752/100,2)</f>
        <v>0</v>
      </c>
      <c r="W752" s="183">
        <f>ROUND((M752+O752+S752+V752)*0.15,2)</f>
        <v>0</v>
      </c>
      <c r="X752" s="183">
        <f>M752+O752+S752+V752+W752</f>
        <v>0</v>
      </c>
    </row>
    <row r="753" spans="1:24" ht="15" hidden="1">
      <c r="A753" s="11"/>
      <c r="B753" s="182" t="s">
        <v>10</v>
      </c>
      <c r="C753" s="178">
        <f>D753+G753+K753</f>
        <v>0</v>
      </c>
      <c r="D753" s="178"/>
      <c r="E753" s="178"/>
      <c r="F753" s="178"/>
      <c r="G753" s="178">
        <f>H753+I753+J753</f>
        <v>0</v>
      </c>
      <c r="H753" s="178"/>
      <c r="I753" s="178">
        <v>0</v>
      </c>
      <c r="J753" s="178"/>
      <c r="K753" s="178"/>
      <c r="L753" s="183">
        <f>L729</f>
        <v>12266</v>
      </c>
      <c r="M753" s="183">
        <f>C753*L753</f>
        <v>0</v>
      </c>
      <c r="N753" s="183"/>
      <c r="O753" s="183">
        <f>ROUND(M753*N753/100,2)</f>
        <v>0</v>
      </c>
      <c r="P753" s="183"/>
      <c r="Q753" s="183"/>
      <c r="R753" s="183"/>
      <c r="S753" s="183">
        <f>ROUND(M753*R753,2)</f>
        <v>0</v>
      </c>
      <c r="T753" s="183"/>
      <c r="U753" s="183"/>
      <c r="V753" s="183">
        <f>ROUND(M753*U753/100,2)</f>
        <v>0</v>
      </c>
      <c r="W753" s="183">
        <f>ROUND((M753+O753+S753+V753)*0.15,2)</f>
        <v>0</v>
      </c>
      <c r="X753" s="183">
        <f>M753+O753+S753+V753+W753</f>
        <v>0</v>
      </c>
    </row>
    <row r="754" spans="1:24" ht="15.75" hidden="1">
      <c r="A754" s="11"/>
      <c r="B754" s="176" t="s">
        <v>54</v>
      </c>
      <c r="C754" s="178">
        <f>C753</f>
        <v>0</v>
      </c>
      <c r="D754" s="178">
        <f aca="true" t="shared" si="345" ref="D754:K754">D753</f>
        <v>0</v>
      </c>
      <c r="E754" s="178">
        <f t="shared" si="345"/>
        <v>0</v>
      </c>
      <c r="F754" s="178">
        <f t="shared" si="345"/>
        <v>0</v>
      </c>
      <c r="G754" s="178">
        <f t="shared" si="345"/>
        <v>0</v>
      </c>
      <c r="H754" s="178">
        <f t="shared" si="345"/>
        <v>0</v>
      </c>
      <c r="I754" s="178">
        <f t="shared" si="345"/>
        <v>0</v>
      </c>
      <c r="J754" s="178">
        <f t="shared" si="345"/>
        <v>0</v>
      </c>
      <c r="K754" s="178">
        <f t="shared" si="345"/>
        <v>0</v>
      </c>
      <c r="L754" s="178"/>
      <c r="M754" s="178">
        <f aca="true" t="shared" si="346" ref="M754:X754">M753</f>
        <v>0</v>
      </c>
      <c r="N754" s="178"/>
      <c r="O754" s="178">
        <f t="shared" si="346"/>
        <v>0</v>
      </c>
      <c r="P754" s="178">
        <f t="shared" si="346"/>
        <v>0</v>
      </c>
      <c r="Q754" s="178"/>
      <c r="R754" s="178"/>
      <c r="S754" s="178">
        <f t="shared" si="346"/>
        <v>0</v>
      </c>
      <c r="T754" s="178"/>
      <c r="U754" s="178"/>
      <c r="V754" s="178">
        <f t="shared" si="346"/>
        <v>0</v>
      </c>
      <c r="W754" s="178">
        <f t="shared" si="346"/>
        <v>0</v>
      </c>
      <c r="X754" s="178">
        <f t="shared" si="346"/>
        <v>0</v>
      </c>
    </row>
    <row r="755" spans="1:24" ht="15">
      <c r="A755" s="11"/>
      <c r="B755" s="188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</row>
    <row r="756" spans="2:24" s="142" customFormat="1" ht="15.75">
      <c r="B756" s="181" t="s">
        <v>55</v>
      </c>
      <c r="C756" s="194">
        <f>C747</f>
        <v>1</v>
      </c>
      <c r="D756" s="194">
        <f aca="true" t="shared" si="347" ref="D756:K756">D747</f>
        <v>0</v>
      </c>
      <c r="E756" s="194">
        <f t="shared" si="347"/>
        <v>0</v>
      </c>
      <c r="F756" s="194">
        <f t="shared" si="347"/>
        <v>0</v>
      </c>
      <c r="G756" s="194">
        <f t="shared" si="347"/>
        <v>1</v>
      </c>
      <c r="H756" s="194">
        <f t="shared" si="347"/>
        <v>0</v>
      </c>
      <c r="I756" s="194">
        <f t="shared" si="347"/>
        <v>1</v>
      </c>
      <c r="J756" s="194">
        <f t="shared" si="347"/>
        <v>0</v>
      </c>
      <c r="K756" s="194">
        <f t="shared" si="347"/>
        <v>0</v>
      </c>
      <c r="L756" s="194"/>
      <c r="M756" s="194">
        <f aca="true" t="shared" si="348" ref="M756:X756">M747</f>
        <v>25081</v>
      </c>
      <c r="N756" s="194"/>
      <c r="O756" s="194">
        <f t="shared" si="348"/>
        <v>1003.24</v>
      </c>
      <c r="P756" s="194">
        <f t="shared" si="348"/>
        <v>0</v>
      </c>
      <c r="Q756" s="194"/>
      <c r="R756" s="194"/>
      <c r="S756" s="194">
        <f t="shared" si="348"/>
        <v>0</v>
      </c>
      <c r="T756" s="194"/>
      <c r="U756" s="194"/>
      <c r="V756" s="194">
        <f t="shared" si="348"/>
        <v>3762.15</v>
      </c>
      <c r="W756" s="194">
        <f t="shared" si="348"/>
        <v>4476.96</v>
      </c>
      <c r="X756" s="194">
        <f t="shared" si="348"/>
        <v>34323.350000000006</v>
      </c>
    </row>
    <row r="757" spans="2:24" s="142" customFormat="1" ht="15.75">
      <c r="B757" s="181" t="s">
        <v>56</v>
      </c>
      <c r="C757" s="194">
        <f>C750</f>
        <v>1</v>
      </c>
      <c r="D757" s="194">
        <f aca="true" t="shared" si="349" ref="D757:K757">D750</f>
        <v>0</v>
      </c>
      <c r="E757" s="194">
        <f t="shared" si="349"/>
        <v>0</v>
      </c>
      <c r="F757" s="194">
        <f t="shared" si="349"/>
        <v>0</v>
      </c>
      <c r="G757" s="194">
        <f t="shared" si="349"/>
        <v>1</v>
      </c>
      <c r="H757" s="194">
        <f t="shared" si="349"/>
        <v>0</v>
      </c>
      <c r="I757" s="194">
        <f t="shared" si="349"/>
        <v>1</v>
      </c>
      <c r="J757" s="194">
        <f t="shared" si="349"/>
        <v>0</v>
      </c>
      <c r="K757" s="194">
        <f t="shared" si="349"/>
        <v>0</v>
      </c>
      <c r="L757" s="194"/>
      <c r="M757" s="194">
        <f aca="true" t="shared" si="350" ref="M757:X757">M750</f>
        <v>16070</v>
      </c>
      <c r="N757" s="194"/>
      <c r="O757" s="194">
        <f t="shared" si="350"/>
        <v>642.8</v>
      </c>
      <c r="P757" s="194">
        <f t="shared" si="350"/>
        <v>0</v>
      </c>
      <c r="Q757" s="194"/>
      <c r="R757" s="194"/>
      <c r="S757" s="194">
        <f t="shared" si="350"/>
        <v>2410.5</v>
      </c>
      <c r="T757" s="194"/>
      <c r="U757" s="194"/>
      <c r="V757" s="194">
        <f t="shared" si="350"/>
        <v>2410.5</v>
      </c>
      <c r="W757" s="194">
        <f t="shared" si="350"/>
        <v>3230.07</v>
      </c>
      <c r="X757" s="194">
        <f t="shared" si="350"/>
        <v>24763.87</v>
      </c>
    </row>
    <row r="758" spans="2:24" s="142" customFormat="1" ht="15.75" hidden="1">
      <c r="B758" s="181" t="s">
        <v>57</v>
      </c>
      <c r="C758" s="194">
        <f>C753</f>
        <v>0</v>
      </c>
      <c r="D758" s="194">
        <f aca="true" t="shared" si="351" ref="D758:K758">D753</f>
        <v>0</v>
      </c>
      <c r="E758" s="194">
        <f t="shared" si="351"/>
        <v>0</v>
      </c>
      <c r="F758" s="194">
        <f t="shared" si="351"/>
        <v>0</v>
      </c>
      <c r="G758" s="194">
        <f t="shared" si="351"/>
        <v>0</v>
      </c>
      <c r="H758" s="194">
        <f t="shared" si="351"/>
        <v>0</v>
      </c>
      <c r="I758" s="194">
        <f t="shared" si="351"/>
        <v>0</v>
      </c>
      <c r="J758" s="194">
        <f t="shared" si="351"/>
        <v>0</v>
      </c>
      <c r="K758" s="194">
        <f t="shared" si="351"/>
        <v>0</v>
      </c>
      <c r="L758" s="194"/>
      <c r="M758" s="194">
        <f aca="true" t="shared" si="352" ref="M758:X758">M753</f>
        <v>0</v>
      </c>
      <c r="N758" s="194"/>
      <c r="O758" s="194">
        <f t="shared" si="352"/>
        <v>0</v>
      </c>
      <c r="P758" s="194">
        <f t="shared" si="352"/>
        <v>0</v>
      </c>
      <c r="Q758" s="194"/>
      <c r="R758" s="194"/>
      <c r="S758" s="194">
        <f t="shared" si="352"/>
        <v>0</v>
      </c>
      <c r="T758" s="194"/>
      <c r="U758" s="194"/>
      <c r="V758" s="194">
        <f t="shared" si="352"/>
        <v>0</v>
      </c>
      <c r="W758" s="194">
        <f t="shared" si="352"/>
        <v>0</v>
      </c>
      <c r="X758" s="194">
        <f t="shared" si="352"/>
        <v>0</v>
      </c>
    </row>
    <row r="759" spans="2:24" s="14" customFormat="1" ht="15.75">
      <c r="B759" s="51" t="s">
        <v>59</v>
      </c>
      <c r="C759" s="144">
        <f>SUM(C756:C758)</f>
        <v>2</v>
      </c>
      <c r="D759" s="144">
        <f aca="true" t="shared" si="353" ref="D759:K759">SUM(D756:D758)</f>
        <v>0</v>
      </c>
      <c r="E759" s="144">
        <f t="shared" si="353"/>
        <v>0</v>
      </c>
      <c r="F759" s="144">
        <f t="shared" si="353"/>
        <v>0</v>
      </c>
      <c r="G759" s="144">
        <f t="shared" si="353"/>
        <v>2</v>
      </c>
      <c r="H759" s="144">
        <f t="shared" si="353"/>
        <v>0</v>
      </c>
      <c r="I759" s="144">
        <f t="shared" si="353"/>
        <v>2</v>
      </c>
      <c r="J759" s="144">
        <f t="shared" si="353"/>
        <v>0</v>
      </c>
      <c r="K759" s="144">
        <f t="shared" si="353"/>
        <v>0</v>
      </c>
      <c r="L759" s="144"/>
      <c r="M759" s="144">
        <f aca="true" t="shared" si="354" ref="M759:X759">SUM(M756:M758)</f>
        <v>41151</v>
      </c>
      <c r="N759" s="144"/>
      <c r="O759" s="144">
        <f t="shared" si="354"/>
        <v>1646.04</v>
      </c>
      <c r="P759" s="144">
        <f t="shared" si="354"/>
        <v>0</v>
      </c>
      <c r="Q759" s="144"/>
      <c r="R759" s="144"/>
      <c r="S759" s="144">
        <f t="shared" si="354"/>
        <v>2410.5</v>
      </c>
      <c r="T759" s="144"/>
      <c r="U759" s="144"/>
      <c r="V759" s="144">
        <f t="shared" si="354"/>
        <v>6172.65</v>
      </c>
      <c r="W759" s="144">
        <f t="shared" si="354"/>
        <v>7707.030000000001</v>
      </c>
      <c r="X759" s="144">
        <f t="shared" si="354"/>
        <v>59087.22</v>
      </c>
    </row>
    <row r="760" spans="2:24" s="14" customFormat="1" ht="12.75">
      <c r="B760" s="50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</row>
    <row r="761" spans="1:24" s="29" customFormat="1" ht="18">
      <c r="A761" s="24"/>
      <c r="B761" s="295" t="s">
        <v>169</v>
      </c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</row>
    <row r="762" spans="1:24" ht="12.75">
      <c r="A762" s="11"/>
      <c r="B762" s="40"/>
      <c r="C762" s="40"/>
      <c r="G762" s="41"/>
      <c r="H762" s="41"/>
      <c r="I762" s="41"/>
      <c r="J762" s="41"/>
      <c r="K762" s="34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1:24" s="90" customFormat="1" ht="12.75" customHeight="1">
      <c r="A763" s="283" t="s">
        <v>52</v>
      </c>
      <c r="B763" s="284" t="s">
        <v>0</v>
      </c>
      <c r="C763" s="284" t="s">
        <v>51</v>
      </c>
      <c r="D763" s="284"/>
      <c r="E763" s="284"/>
      <c r="F763" s="284"/>
      <c r="G763" s="284"/>
      <c r="H763" s="284"/>
      <c r="I763" s="284"/>
      <c r="J763" s="284"/>
      <c r="K763" s="284"/>
      <c r="L763" s="284" t="s">
        <v>105</v>
      </c>
      <c r="M763" s="284" t="s">
        <v>71</v>
      </c>
      <c r="N763" s="285" t="s">
        <v>72</v>
      </c>
      <c r="O763" s="286"/>
      <c r="P763" s="286"/>
      <c r="Q763" s="287"/>
      <c r="R763" s="284" t="s">
        <v>74</v>
      </c>
      <c r="S763" s="284"/>
      <c r="T763" s="284"/>
      <c r="U763" s="284"/>
      <c r="V763" s="284"/>
      <c r="W763" s="288" t="s">
        <v>75</v>
      </c>
      <c r="X763" s="284" t="s">
        <v>76</v>
      </c>
    </row>
    <row r="764" spans="1:24" s="90" customFormat="1" ht="81" customHeight="1">
      <c r="A764" s="283"/>
      <c r="B764" s="284"/>
      <c r="C764" s="157" t="s">
        <v>48</v>
      </c>
      <c r="D764" s="290" t="s">
        <v>49</v>
      </c>
      <c r="E764" s="290"/>
      <c r="F764" s="290"/>
      <c r="G764" s="291" t="s">
        <v>39</v>
      </c>
      <c r="H764" s="291"/>
      <c r="I764" s="291"/>
      <c r="J764" s="291"/>
      <c r="K764" s="157" t="s">
        <v>50</v>
      </c>
      <c r="L764" s="284"/>
      <c r="M764" s="284"/>
      <c r="N764" s="284" t="s">
        <v>157</v>
      </c>
      <c r="O764" s="284"/>
      <c r="P764" s="130" t="s">
        <v>73</v>
      </c>
      <c r="Q764" s="129" t="s">
        <v>195</v>
      </c>
      <c r="R764" s="284" t="s">
        <v>158</v>
      </c>
      <c r="S764" s="284"/>
      <c r="T764" s="130" t="s">
        <v>77</v>
      </c>
      <c r="U764" s="284" t="s">
        <v>159</v>
      </c>
      <c r="V764" s="284"/>
      <c r="W764" s="289"/>
      <c r="X764" s="284"/>
    </row>
    <row r="765" spans="1:24" s="132" customFormat="1" ht="15">
      <c r="A765" s="133"/>
      <c r="B765" s="163"/>
      <c r="C765" s="164"/>
      <c r="D765" s="164" t="s">
        <v>48</v>
      </c>
      <c r="E765" s="164" t="s">
        <v>196</v>
      </c>
      <c r="F765" s="164" t="s">
        <v>197</v>
      </c>
      <c r="G765" s="164" t="s">
        <v>48</v>
      </c>
      <c r="H765" s="164" t="s">
        <v>196</v>
      </c>
      <c r="I765" s="164" t="s">
        <v>197</v>
      </c>
      <c r="J765" s="165" t="s">
        <v>69</v>
      </c>
      <c r="K765" s="164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</row>
    <row r="766" spans="1:24" s="28" customFormat="1" ht="15.75">
      <c r="A766" s="9"/>
      <c r="B766" s="257" t="s">
        <v>218</v>
      </c>
      <c r="C766" s="32">
        <f>C767+C768+C769+C770</f>
        <v>8</v>
      </c>
      <c r="D766" s="32">
        <f aca="true" t="shared" si="355" ref="D766:X766">D767+D768+D769+D770</f>
        <v>0</v>
      </c>
      <c r="E766" s="32">
        <f t="shared" si="355"/>
        <v>0</v>
      </c>
      <c r="F766" s="32">
        <f t="shared" si="355"/>
        <v>0</v>
      </c>
      <c r="G766" s="32">
        <f t="shared" si="355"/>
        <v>8</v>
      </c>
      <c r="H766" s="32">
        <f t="shared" si="355"/>
        <v>0</v>
      </c>
      <c r="I766" s="32">
        <f t="shared" si="355"/>
        <v>8</v>
      </c>
      <c r="J766" s="32">
        <f t="shared" si="355"/>
        <v>0</v>
      </c>
      <c r="K766" s="32">
        <f t="shared" si="355"/>
        <v>0</v>
      </c>
      <c r="L766" s="32"/>
      <c r="M766" s="32">
        <f t="shared" si="355"/>
        <v>151949</v>
      </c>
      <c r="N766" s="32"/>
      <c r="O766" s="32">
        <f t="shared" si="355"/>
        <v>6077.96</v>
      </c>
      <c r="P766" s="32">
        <f t="shared" si="355"/>
        <v>0</v>
      </c>
      <c r="Q766" s="32"/>
      <c r="R766" s="32"/>
      <c r="S766" s="32">
        <f t="shared" si="355"/>
        <v>9925.95</v>
      </c>
      <c r="T766" s="32"/>
      <c r="U766" s="32"/>
      <c r="V766" s="32">
        <f t="shared" si="355"/>
        <v>22792.350000000002</v>
      </c>
      <c r="W766" s="32">
        <f t="shared" si="355"/>
        <v>28611.79</v>
      </c>
      <c r="X766" s="32">
        <f t="shared" si="355"/>
        <v>219357.05000000002</v>
      </c>
    </row>
    <row r="767" spans="1:24" s="28" customFormat="1" ht="15.75">
      <c r="A767" s="9"/>
      <c r="B767" s="257" t="s">
        <v>1</v>
      </c>
      <c r="C767" s="32">
        <f aca="true" t="shared" si="356" ref="C767:P769">C756+C735</f>
        <v>3</v>
      </c>
      <c r="D767" s="32">
        <f t="shared" si="356"/>
        <v>0</v>
      </c>
      <c r="E767" s="32">
        <f t="shared" si="356"/>
        <v>0</v>
      </c>
      <c r="F767" s="32">
        <f t="shared" si="356"/>
        <v>0</v>
      </c>
      <c r="G767" s="32">
        <f t="shared" si="356"/>
        <v>3</v>
      </c>
      <c r="H767" s="32">
        <f t="shared" si="356"/>
        <v>0</v>
      </c>
      <c r="I767" s="32">
        <f t="shared" si="356"/>
        <v>3</v>
      </c>
      <c r="J767" s="32">
        <f t="shared" si="356"/>
        <v>0</v>
      </c>
      <c r="K767" s="32">
        <f t="shared" si="356"/>
        <v>0</v>
      </c>
      <c r="L767" s="32"/>
      <c r="M767" s="32">
        <f t="shared" si="356"/>
        <v>75243</v>
      </c>
      <c r="N767" s="32"/>
      <c r="O767" s="32">
        <f t="shared" si="356"/>
        <v>3009.7200000000003</v>
      </c>
      <c r="P767" s="32">
        <f t="shared" si="356"/>
        <v>0</v>
      </c>
      <c r="Q767" s="32"/>
      <c r="R767" s="32"/>
      <c r="S767" s="32">
        <f>S756+S735</f>
        <v>0</v>
      </c>
      <c r="T767" s="32"/>
      <c r="U767" s="32"/>
      <c r="V767" s="32">
        <f aca="true" t="shared" si="357" ref="V767:X769">V756+V735</f>
        <v>11286.45</v>
      </c>
      <c r="W767" s="32">
        <f t="shared" si="357"/>
        <v>13430.880000000001</v>
      </c>
      <c r="X767" s="32">
        <f t="shared" si="357"/>
        <v>102970.05000000002</v>
      </c>
    </row>
    <row r="768" spans="1:24" s="28" customFormat="1" ht="15.75">
      <c r="A768" s="9"/>
      <c r="B768" s="257" t="s">
        <v>2</v>
      </c>
      <c r="C768" s="32">
        <f t="shared" si="356"/>
        <v>4</v>
      </c>
      <c r="D768" s="32">
        <f t="shared" si="356"/>
        <v>0</v>
      </c>
      <c r="E768" s="32">
        <f t="shared" si="356"/>
        <v>0</v>
      </c>
      <c r="F768" s="32">
        <f t="shared" si="356"/>
        <v>0</v>
      </c>
      <c r="G768" s="32">
        <f t="shared" si="356"/>
        <v>4</v>
      </c>
      <c r="H768" s="32">
        <f t="shared" si="356"/>
        <v>0</v>
      </c>
      <c r="I768" s="32">
        <f t="shared" si="356"/>
        <v>4</v>
      </c>
      <c r="J768" s="32">
        <f t="shared" si="356"/>
        <v>0</v>
      </c>
      <c r="K768" s="32">
        <f t="shared" si="356"/>
        <v>0</v>
      </c>
      <c r="L768" s="32"/>
      <c r="M768" s="32">
        <f t="shared" si="356"/>
        <v>66173</v>
      </c>
      <c r="N768" s="32"/>
      <c r="O768" s="32">
        <f t="shared" si="356"/>
        <v>2646.92</v>
      </c>
      <c r="P768" s="32">
        <f t="shared" si="356"/>
        <v>0</v>
      </c>
      <c r="Q768" s="32"/>
      <c r="R768" s="32"/>
      <c r="S768" s="32">
        <f>S757+S736</f>
        <v>9925.95</v>
      </c>
      <c r="T768" s="32"/>
      <c r="U768" s="32"/>
      <c r="V768" s="32">
        <f t="shared" si="357"/>
        <v>9925.95</v>
      </c>
      <c r="W768" s="32">
        <f t="shared" si="357"/>
        <v>13300.77</v>
      </c>
      <c r="X768" s="32">
        <f t="shared" si="357"/>
        <v>101972.59</v>
      </c>
    </row>
    <row r="769" spans="1:24" s="28" customFormat="1" ht="15.75" hidden="1">
      <c r="A769" s="9"/>
      <c r="B769" s="257" t="s">
        <v>3</v>
      </c>
      <c r="C769" s="32">
        <f t="shared" si="356"/>
        <v>0</v>
      </c>
      <c r="D769" s="32">
        <f t="shared" si="356"/>
        <v>0</v>
      </c>
      <c r="E769" s="32">
        <f t="shared" si="356"/>
        <v>0</v>
      </c>
      <c r="F769" s="32">
        <f t="shared" si="356"/>
        <v>0</v>
      </c>
      <c r="G769" s="32">
        <f t="shared" si="356"/>
        <v>0</v>
      </c>
      <c r="H769" s="32">
        <f t="shared" si="356"/>
        <v>0</v>
      </c>
      <c r="I769" s="32">
        <f t="shared" si="356"/>
        <v>0</v>
      </c>
      <c r="J769" s="32">
        <f t="shared" si="356"/>
        <v>0</v>
      </c>
      <c r="K769" s="32">
        <f t="shared" si="356"/>
        <v>0</v>
      </c>
      <c r="L769" s="32"/>
      <c r="M769" s="32">
        <f t="shared" si="356"/>
        <v>0</v>
      </c>
      <c r="N769" s="32"/>
      <c r="O769" s="32">
        <f t="shared" si="356"/>
        <v>0</v>
      </c>
      <c r="P769" s="32">
        <f t="shared" si="356"/>
        <v>0</v>
      </c>
      <c r="Q769" s="32"/>
      <c r="R769" s="32"/>
      <c r="S769" s="32">
        <f>S758+S737</f>
        <v>0</v>
      </c>
      <c r="T769" s="32"/>
      <c r="U769" s="32"/>
      <c r="V769" s="32">
        <f t="shared" si="357"/>
        <v>0</v>
      </c>
      <c r="W769" s="32">
        <f t="shared" si="357"/>
        <v>0</v>
      </c>
      <c r="X769" s="32">
        <f t="shared" si="357"/>
        <v>0</v>
      </c>
    </row>
    <row r="770" spans="1:24" s="28" customFormat="1" ht="15.75">
      <c r="A770" s="9"/>
      <c r="B770" s="257" t="s">
        <v>4</v>
      </c>
      <c r="C770" s="32">
        <f>C738</f>
        <v>1</v>
      </c>
      <c r="D770" s="32">
        <f aca="true" t="shared" si="358" ref="D770:X770">D738</f>
        <v>0</v>
      </c>
      <c r="E770" s="32">
        <f t="shared" si="358"/>
        <v>0</v>
      </c>
      <c r="F770" s="32">
        <f t="shared" si="358"/>
        <v>0</v>
      </c>
      <c r="G770" s="32">
        <f t="shared" si="358"/>
        <v>1</v>
      </c>
      <c r="H770" s="32">
        <f t="shared" si="358"/>
        <v>0</v>
      </c>
      <c r="I770" s="32">
        <f t="shared" si="358"/>
        <v>1</v>
      </c>
      <c r="J770" s="32">
        <f t="shared" si="358"/>
        <v>0</v>
      </c>
      <c r="K770" s="32">
        <f t="shared" si="358"/>
        <v>0</v>
      </c>
      <c r="L770" s="32"/>
      <c r="M770" s="32">
        <f t="shared" si="358"/>
        <v>10533</v>
      </c>
      <c r="N770" s="32"/>
      <c r="O770" s="32">
        <f t="shared" si="358"/>
        <v>421.32</v>
      </c>
      <c r="P770" s="32">
        <f t="shared" si="358"/>
        <v>0</v>
      </c>
      <c r="Q770" s="32"/>
      <c r="R770" s="32"/>
      <c r="S770" s="32">
        <f t="shared" si="358"/>
        <v>0</v>
      </c>
      <c r="T770" s="32"/>
      <c r="U770" s="32"/>
      <c r="V770" s="32">
        <f t="shared" si="358"/>
        <v>1579.95</v>
      </c>
      <c r="W770" s="32">
        <f t="shared" si="358"/>
        <v>1880.14</v>
      </c>
      <c r="X770" s="32">
        <f t="shared" si="358"/>
        <v>14414.41</v>
      </c>
    </row>
    <row r="771" spans="1:24" s="17" customFormat="1" ht="12.75">
      <c r="A771" s="11"/>
      <c r="B771" s="52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:24" s="17" customFormat="1" ht="12.75">
      <c r="A772" s="11"/>
      <c r="B772" s="52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</row>
    <row r="773" spans="1:24" ht="18">
      <c r="A773" s="11"/>
      <c r="B773" s="306" t="s">
        <v>246</v>
      </c>
      <c r="C773" s="306"/>
      <c r="D773" s="306"/>
      <c r="E773" s="306"/>
      <c r="F773" s="306"/>
      <c r="G773" s="306"/>
      <c r="H773" s="306"/>
      <c r="I773" s="306"/>
      <c r="J773" s="306"/>
      <c r="K773" s="306"/>
      <c r="L773" s="306"/>
      <c r="M773" s="306"/>
      <c r="N773" s="306"/>
      <c r="O773" s="306"/>
      <c r="P773" s="306"/>
      <c r="Q773" s="306"/>
      <c r="R773" s="306"/>
      <c r="S773" s="306"/>
      <c r="T773" s="306"/>
      <c r="U773" s="306"/>
      <c r="V773" s="306"/>
      <c r="W773" s="306"/>
      <c r="X773" s="306"/>
    </row>
    <row r="774" spans="1:24" ht="15.75">
      <c r="A774" s="11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1:24" s="90" customFormat="1" ht="12.75" customHeight="1">
      <c r="A775" s="283" t="s">
        <v>52</v>
      </c>
      <c r="B775" s="284" t="s">
        <v>0</v>
      </c>
      <c r="C775" s="284" t="s">
        <v>51</v>
      </c>
      <c r="D775" s="284"/>
      <c r="E775" s="284"/>
      <c r="F775" s="284"/>
      <c r="G775" s="284"/>
      <c r="H775" s="284"/>
      <c r="I775" s="284"/>
      <c r="J775" s="284"/>
      <c r="K775" s="284"/>
      <c r="L775" s="284" t="s">
        <v>105</v>
      </c>
      <c r="M775" s="284" t="s">
        <v>71</v>
      </c>
      <c r="N775" s="285" t="s">
        <v>72</v>
      </c>
      <c r="O775" s="286"/>
      <c r="P775" s="286"/>
      <c r="Q775" s="287"/>
      <c r="R775" s="284" t="s">
        <v>74</v>
      </c>
      <c r="S775" s="284"/>
      <c r="T775" s="284"/>
      <c r="U775" s="284"/>
      <c r="V775" s="284"/>
      <c r="W775" s="288" t="s">
        <v>75</v>
      </c>
      <c r="X775" s="284" t="s">
        <v>76</v>
      </c>
    </row>
    <row r="776" spans="1:24" s="90" customFormat="1" ht="81" customHeight="1">
      <c r="A776" s="283"/>
      <c r="B776" s="284"/>
      <c r="C776" s="157" t="s">
        <v>48</v>
      </c>
      <c r="D776" s="290" t="s">
        <v>49</v>
      </c>
      <c r="E776" s="290"/>
      <c r="F776" s="290"/>
      <c r="G776" s="291" t="s">
        <v>39</v>
      </c>
      <c r="H776" s="291"/>
      <c r="I776" s="291"/>
      <c r="J776" s="291"/>
      <c r="K776" s="157" t="s">
        <v>50</v>
      </c>
      <c r="L776" s="284"/>
      <c r="M776" s="284"/>
      <c r="N776" s="284" t="s">
        <v>157</v>
      </c>
      <c r="O776" s="284"/>
      <c r="P776" s="130" t="s">
        <v>73</v>
      </c>
      <c r="Q776" s="129" t="s">
        <v>195</v>
      </c>
      <c r="R776" s="284" t="s">
        <v>158</v>
      </c>
      <c r="S776" s="284"/>
      <c r="T776" s="130" t="s">
        <v>77</v>
      </c>
      <c r="U776" s="284" t="s">
        <v>159</v>
      </c>
      <c r="V776" s="284"/>
      <c r="W776" s="289"/>
      <c r="X776" s="284"/>
    </row>
    <row r="777" spans="1:24" s="132" customFormat="1" ht="15">
      <c r="A777" s="133"/>
      <c r="B777" s="163"/>
      <c r="C777" s="164"/>
      <c r="D777" s="164" t="s">
        <v>48</v>
      </c>
      <c r="E777" s="164" t="s">
        <v>196</v>
      </c>
      <c r="F777" s="164" t="s">
        <v>197</v>
      </c>
      <c r="G777" s="164" t="s">
        <v>48</v>
      </c>
      <c r="H777" s="164" t="s">
        <v>196</v>
      </c>
      <c r="I777" s="164" t="s">
        <v>197</v>
      </c>
      <c r="J777" s="165" t="s">
        <v>69</v>
      </c>
      <c r="K777" s="164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</row>
    <row r="778" spans="1:24" ht="15.75">
      <c r="A778" s="11"/>
      <c r="B778" s="189" t="s">
        <v>55</v>
      </c>
      <c r="C778" s="233"/>
      <c r="D778" s="233"/>
      <c r="E778" s="233"/>
      <c r="F778" s="233"/>
      <c r="G778" s="233"/>
      <c r="H778" s="233"/>
      <c r="I778" s="233"/>
      <c r="J778" s="233"/>
      <c r="K778" s="233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ht="15" hidden="1">
      <c r="A779" s="11"/>
      <c r="B779" s="182" t="s">
        <v>24</v>
      </c>
      <c r="C779" s="178">
        <f>D779+G779+K779</f>
        <v>0</v>
      </c>
      <c r="D779" s="178"/>
      <c r="E779" s="178"/>
      <c r="F779" s="178"/>
      <c r="G779" s="178"/>
      <c r="H779" s="178"/>
      <c r="I779" s="178">
        <f aca="true" t="shared" si="359" ref="I779:I795">G779-H779-J779</f>
        <v>0</v>
      </c>
      <c r="J779" s="178"/>
      <c r="K779" s="178"/>
      <c r="L779" s="183">
        <f>L307</f>
        <v>28385</v>
      </c>
      <c r="M779" s="183">
        <f>C779*L779</f>
        <v>0</v>
      </c>
      <c r="N779" s="183">
        <v>25</v>
      </c>
      <c r="O779" s="183">
        <f>ROUND(M779*N779/100,2)</f>
        <v>0</v>
      </c>
      <c r="P779" s="183"/>
      <c r="Q779" s="183"/>
      <c r="R779" s="183"/>
      <c r="S779" s="183">
        <f>ROUND(M779*R779,2)</f>
        <v>0</v>
      </c>
      <c r="T779" s="183"/>
      <c r="U779" s="183"/>
      <c r="V779" s="183">
        <f>ROUND(M779*U779/100,2)</f>
        <v>0</v>
      </c>
      <c r="W779" s="183">
        <f>ROUND((M779+O779+S779+V779)*0.15,2)</f>
        <v>0</v>
      </c>
      <c r="X779" s="183">
        <f>M779+O779+S779+V779+W779</f>
        <v>0</v>
      </c>
    </row>
    <row r="780" spans="1:24" ht="15">
      <c r="A780" s="11"/>
      <c r="B780" s="182" t="s">
        <v>293</v>
      </c>
      <c r="C780" s="178">
        <f>D780+G780+K780</f>
        <v>1</v>
      </c>
      <c r="D780" s="178"/>
      <c r="E780" s="178"/>
      <c r="F780" s="178"/>
      <c r="G780" s="178">
        <v>1</v>
      </c>
      <c r="H780" s="178"/>
      <c r="I780" s="178">
        <f t="shared" si="359"/>
        <v>1</v>
      </c>
      <c r="J780" s="178"/>
      <c r="K780" s="178"/>
      <c r="L780" s="183">
        <f>L779</f>
        <v>28385</v>
      </c>
      <c r="M780" s="183">
        <f>C780*L780</f>
        <v>28385</v>
      </c>
      <c r="N780" s="183">
        <v>4</v>
      </c>
      <c r="O780" s="186">
        <f>ROUND(M780*N780/100,2)</f>
        <v>1135.4</v>
      </c>
      <c r="P780" s="183"/>
      <c r="Q780" s="183"/>
      <c r="R780" s="183"/>
      <c r="S780" s="183">
        <f>ROUND(M780*R780,2)</f>
        <v>0</v>
      </c>
      <c r="T780" s="183"/>
      <c r="U780" s="183">
        <v>15</v>
      </c>
      <c r="V780" s="183">
        <f>ROUND(M780*U780/100,2)</f>
        <v>4257.75</v>
      </c>
      <c r="W780" s="183">
        <f>ROUND((M780+O780+S780+V780)*0.15,2)</f>
        <v>5066.72</v>
      </c>
      <c r="X780" s="183">
        <f>M780+O780+S780+V780+W780</f>
        <v>38844.87</v>
      </c>
    </row>
    <row r="781" spans="1:24" ht="15.75">
      <c r="A781" s="11"/>
      <c r="B781" s="176" t="s">
        <v>54</v>
      </c>
      <c r="C781" s="32">
        <f>SUM(C779:C780)</f>
        <v>1</v>
      </c>
      <c r="D781" s="178">
        <f aca="true" t="shared" si="360" ref="D781:K781">SUM(D779:D780)</f>
        <v>0</v>
      </c>
      <c r="E781" s="178">
        <f t="shared" si="360"/>
        <v>0</v>
      </c>
      <c r="F781" s="178">
        <f t="shared" si="360"/>
        <v>0</v>
      </c>
      <c r="G781" s="178">
        <f t="shared" si="360"/>
        <v>1</v>
      </c>
      <c r="H781" s="178">
        <f t="shared" si="360"/>
        <v>0</v>
      </c>
      <c r="I781" s="178">
        <f t="shared" si="360"/>
        <v>1</v>
      </c>
      <c r="J781" s="178">
        <f t="shared" si="360"/>
        <v>0</v>
      </c>
      <c r="K781" s="178">
        <f t="shared" si="360"/>
        <v>0</v>
      </c>
      <c r="L781" s="178"/>
      <c r="M781" s="243">
        <f aca="true" t="shared" si="361" ref="M781:X781">SUM(M779:M780)</f>
        <v>28385</v>
      </c>
      <c r="N781" s="178"/>
      <c r="O781" s="178">
        <f t="shared" si="361"/>
        <v>1135.4</v>
      </c>
      <c r="P781" s="178">
        <f t="shared" si="361"/>
        <v>0</v>
      </c>
      <c r="Q781" s="178"/>
      <c r="R781" s="178">
        <f t="shared" si="361"/>
        <v>0</v>
      </c>
      <c r="S781" s="178">
        <f t="shared" si="361"/>
        <v>0</v>
      </c>
      <c r="T781" s="178"/>
      <c r="U781" s="178"/>
      <c r="V781" s="178">
        <f t="shared" si="361"/>
        <v>4257.75</v>
      </c>
      <c r="W781" s="178">
        <f t="shared" si="361"/>
        <v>5066.72</v>
      </c>
      <c r="X781" s="32">
        <f t="shared" si="361"/>
        <v>38844.87</v>
      </c>
    </row>
    <row r="782" spans="1:24" ht="15.75">
      <c r="A782" s="11"/>
      <c r="B782" s="190" t="s">
        <v>56</v>
      </c>
      <c r="C782" s="178"/>
      <c r="D782" s="32"/>
      <c r="E782" s="32"/>
      <c r="F782" s="32"/>
      <c r="G782" s="185"/>
      <c r="H782" s="185"/>
      <c r="I782" s="178"/>
      <c r="J782" s="185"/>
      <c r="K782" s="186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</row>
    <row r="783" spans="1:24" ht="15">
      <c r="A783" s="11"/>
      <c r="B783" s="182" t="s">
        <v>40</v>
      </c>
      <c r="C783" s="178">
        <f aca="true" t="shared" si="362" ref="C783:C788">D783+G783+K783</f>
        <v>1</v>
      </c>
      <c r="D783" s="178"/>
      <c r="E783" s="178"/>
      <c r="F783" s="178"/>
      <c r="G783" s="178">
        <v>1</v>
      </c>
      <c r="H783" s="178"/>
      <c r="I783" s="178">
        <f t="shared" si="359"/>
        <v>1</v>
      </c>
      <c r="J783" s="178"/>
      <c r="K783" s="178"/>
      <c r="L783" s="183">
        <f>L$290</f>
        <v>17963</v>
      </c>
      <c r="M783" s="183">
        <f aca="true" t="shared" si="363" ref="M783:M788">C783*L783</f>
        <v>17963</v>
      </c>
      <c r="N783" s="183">
        <v>4</v>
      </c>
      <c r="O783" s="183">
        <f aca="true" t="shared" si="364" ref="O783:O788">ROUND(M783*N783/100,2)</f>
        <v>718.52</v>
      </c>
      <c r="P783" s="183"/>
      <c r="Q783" s="183"/>
      <c r="R783" s="183"/>
      <c r="S783" s="183">
        <f aca="true" t="shared" si="365" ref="S783:S788">ROUND(M783*R783,2)</f>
        <v>0</v>
      </c>
      <c r="T783" s="183"/>
      <c r="U783" s="183">
        <v>15</v>
      </c>
      <c r="V783" s="183">
        <f aca="true" t="shared" si="366" ref="V783:V788">ROUND(M783*U783/100,2)</f>
        <v>2694.45</v>
      </c>
      <c r="W783" s="186">
        <f aca="true" t="shared" si="367" ref="W783:W788">ROUND((M783+O783+S783+V783)*0.15,2)</f>
        <v>3206.4</v>
      </c>
      <c r="X783" s="183">
        <f aca="true" t="shared" si="368" ref="X783:X788">M783+O783+S783+V783+W783</f>
        <v>24582.370000000003</v>
      </c>
    </row>
    <row r="784" spans="1:24" ht="15">
      <c r="A784" s="11"/>
      <c r="B784" s="182" t="s">
        <v>259</v>
      </c>
      <c r="C784" s="178">
        <f t="shared" si="362"/>
        <v>1</v>
      </c>
      <c r="D784" s="178"/>
      <c r="E784" s="178"/>
      <c r="F784" s="178"/>
      <c r="G784" s="178">
        <f>I784</f>
        <v>1</v>
      </c>
      <c r="H784" s="178"/>
      <c r="I784" s="178">
        <v>1</v>
      </c>
      <c r="J784" s="178"/>
      <c r="K784" s="178"/>
      <c r="L784" s="183">
        <f>L$290</f>
        <v>17963</v>
      </c>
      <c r="M784" s="183">
        <f t="shared" si="363"/>
        <v>17963</v>
      </c>
      <c r="N784" s="183">
        <v>4</v>
      </c>
      <c r="O784" s="183">
        <f>ROUND(M784*N784/100,2)</f>
        <v>718.52</v>
      </c>
      <c r="P784" s="183"/>
      <c r="Q784" s="183"/>
      <c r="R784" s="183"/>
      <c r="S784" s="183">
        <f t="shared" si="365"/>
        <v>0</v>
      </c>
      <c r="T784" s="183"/>
      <c r="U784" s="183">
        <v>15</v>
      </c>
      <c r="V784" s="183">
        <f t="shared" si="366"/>
        <v>2694.45</v>
      </c>
      <c r="W784" s="186">
        <f t="shared" si="367"/>
        <v>3206.4</v>
      </c>
      <c r="X784" s="183">
        <f t="shared" si="368"/>
        <v>24582.370000000003</v>
      </c>
    </row>
    <row r="785" spans="1:24" ht="15">
      <c r="A785" s="11"/>
      <c r="B785" s="182" t="s">
        <v>6</v>
      </c>
      <c r="C785" s="178">
        <f t="shared" si="362"/>
        <v>1</v>
      </c>
      <c r="D785" s="178"/>
      <c r="E785" s="178"/>
      <c r="F785" s="178"/>
      <c r="G785" s="178">
        <v>1</v>
      </c>
      <c r="H785" s="178"/>
      <c r="I785" s="178">
        <f t="shared" si="359"/>
        <v>1</v>
      </c>
      <c r="J785" s="178"/>
      <c r="K785" s="178"/>
      <c r="L785" s="183">
        <f>L560</f>
        <v>16070</v>
      </c>
      <c r="M785" s="183">
        <f t="shared" si="363"/>
        <v>16070</v>
      </c>
      <c r="N785" s="183">
        <v>4</v>
      </c>
      <c r="O785" s="186">
        <f t="shared" si="364"/>
        <v>642.8</v>
      </c>
      <c r="P785" s="183"/>
      <c r="Q785" s="183"/>
      <c r="R785" s="183"/>
      <c r="S785" s="183">
        <f t="shared" si="365"/>
        <v>0</v>
      </c>
      <c r="T785" s="183"/>
      <c r="U785" s="183">
        <v>15</v>
      </c>
      <c r="V785" s="186">
        <f t="shared" si="366"/>
        <v>2410.5</v>
      </c>
      <c r="W785" s="186">
        <f t="shared" si="367"/>
        <v>2868.5</v>
      </c>
      <c r="X785" s="186">
        <f t="shared" si="368"/>
        <v>21991.8</v>
      </c>
    </row>
    <row r="786" spans="1:24" ht="15">
      <c r="A786" s="11"/>
      <c r="B786" s="187" t="s">
        <v>34</v>
      </c>
      <c r="C786" s="178">
        <f t="shared" si="362"/>
        <v>1</v>
      </c>
      <c r="D786" s="178"/>
      <c r="E786" s="178"/>
      <c r="F786" s="178"/>
      <c r="G786" s="178">
        <v>1</v>
      </c>
      <c r="H786" s="178"/>
      <c r="I786" s="178">
        <f t="shared" si="359"/>
        <v>1</v>
      </c>
      <c r="J786" s="178"/>
      <c r="K786" s="178"/>
      <c r="L786" s="183">
        <f>L$290</f>
        <v>17963</v>
      </c>
      <c r="M786" s="183">
        <f t="shared" si="363"/>
        <v>17963</v>
      </c>
      <c r="N786" s="183">
        <v>4</v>
      </c>
      <c r="O786" s="183">
        <f t="shared" si="364"/>
        <v>718.52</v>
      </c>
      <c r="P786" s="183"/>
      <c r="Q786" s="183"/>
      <c r="R786" s="183">
        <v>15</v>
      </c>
      <c r="S786" s="183">
        <f>ROUND(M786*R786/100,2)</f>
        <v>2694.45</v>
      </c>
      <c r="T786" s="183"/>
      <c r="U786" s="183">
        <v>15</v>
      </c>
      <c r="V786" s="183">
        <f t="shared" si="366"/>
        <v>2694.45</v>
      </c>
      <c r="W786" s="183">
        <f t="shared" si="367"/>
        <v>3610.56</v>
      </c>
      <c r="X786" s="183">
        <f t="shared" si="368"/>
        <v>27680.980000000003</v>
      </c>
    </row>
    <row r="787" spans="1:24" ht="15">
      <c r="A787" s="11"/>
      <c r="B787" s="187" t="s">
        <v>281</v>
      </c>
      <c r="C787" s="178">
        <f t="shared" si="362"/>
        <v>2</v>
      </c>
      <c r="D787" s="178"/>
      <c r="E787" s="178"/>
      <c r="F787" s="178"/>
      <c r="G787" s="178">
        <v>2</v>
      </c>
      <c r="H787" s="178"/>
      <c r="I787" s="178">
        <f t="shared" si="359"/>
        <v>2</v>
      </c>
      <c r="J787" s="178"/>
      <c r="K787" s="178"/>
      <c r="L787" s="183">
        <f>L785</f>
        <v>16070</v>
      </c>
      <c r="M787" s="183">
        <f t="shared" si="363"/>
        <v>32140</v>
      </c>
      <c r="N787" s="183">
        <v>4</v>
      </c>
      <c r="O787" s="186">
        <f>ROUND(M787*N787/100,2)</f>
        <v>1285.6</v>
      </c>
      <c r="P787" s="183"/>
      <c r="Q787" s="183"/>
      <c r="R787" s="183">
        <v>10</v>
      </c>
      <c r="S787" s="183">
        <f>ROUND(M787*R787/100,2)</f>
        <v>3214</v>
      </c>
      <c r="T787" s="183"/>
      <c r="U787" s="183">
        <v>15</v>
      </c>
      <c r="V787" s="186">
        <f>ROUND(M787*U787/100,2)</f>
        <v>4821</v>
      </c>
      <c r="W787" s="183">
        <f t="shared" si="367"/>
        <v>6219.09</v>
      </c>
      <c r="X787" s="183">
        <f t="shared" si="368"/>
        <v>47679.69</v>
      </c>
    </row>
    <row r="788" spans="1:24" ht="15">
      <c r="A788" s="11"/>
      <c r="B788" s="187" t="s">
        <v>289</v>
      </c>
      <c r="C788" s="178">
        <f t="shared" si="362"/>
        <v>1</v>
      </c>
      <c r="D788" s="178"/>
      <c r="E788" s="178"/>
      <c r="F788" s="178"/>
      <c r="G788" s="178">
        <v>1</v>
      </c>
      <c r="H788" s="178"/>
      <c r="I788" s="178">
        <f t="shared" si="359"/>
        <v>1</v>
      </c>
      <c r="J788" s="178"/>
      <c r="K788" s="178"/>
      <c r="L788" s="183">
        <f>L787</f>
        <v>16070</v>
      </c>
      <c r="M788" s="183">
        <f t="shared" si="363"/>
        <v>16070</v>
      </c>
      <c r="N788" s="183">
        <v>4</v>
      </c>
      <c r="O788" s="186">
        <f t="shared" si="364"/>
        <v>642.8</v>
      </c>
      <c r="P788" s="183"/>
      <c r="Q788" s="183"/>
      <c r="R788" s="183"/>
      <c r="S788" s="183">
        <f t="shared" si="365"/>
        <v>0</v>
      </c>
      <c r="T788" s="183"/>
      <c r="U788" s="183">
        <v>15</v>
      </c>
      <c r="V788" s="186">
        <f t="shared" si="366"/>
        <v>2410.5</v>
      </c>
      <c r="W788" s="186">
        <f t="shared" si="367"/>
        <v>2868.5</v>
      </c>
      <c r="X788" s="186">
        <f t="shared" si="368"/>
        <v>21991.8</v>
      </c>
    </row>
    <row r="789" spans="1:24" ht="15.75">
      <c r="A789" s="11"/>
      <c r="B789" s="176" t="s">
        <v>54</v>
      </c>
      <c r="C789" s="32">
        <f>SUM(C783:C788)</f>
        <v>7</v>
      </c>
      <c r="D789" s="178">
        <f aca="true" t="shared" si="369" ref="D789:K789">SUM(D783:D788)</f>
        <v>0</v>
      </c>
      <c r="E789" s="178">
        <f t="shared" si="369"/>
        <v>0</v>
      </c>
      <c r="F789" s="178">
        <f t="shared" si="369"/>
        <v>0</v>
      </c>
      <c r="G789" s="178">
        <f t="shared" si="369"/>
        <v>7</v>
      </c>
      <c r="H789" s="178">
        <f t="shared" si="369"/>
        <v>0</v>
      </c>
      <c r="I789" s="178">
        <f t="shared" si="369"/>
        <v>7</v>
      </c>
      <c r="J789" s="178">
        <f t="shared" si="369"/>
        <v>0</v>
      </c>
      <c r="K789" s="178">
        <f t="shared" si="369"/>
        <v>0</v>
      </c>
      <c r="L789" s="178"/>
      <c r="M789" s="243">
        <f>SUM(M783:M788)</f>
        <v>118169</v>
      </c>
      <c r="N789" s="178"/>
      <c r="O789" s="178">
        <f>SUM(O783:O788)</f>
        <v>4726.76</v>
      </c>
      <c r="P789" s="178">
        <f>SUM(P783:P788)</f>
        <v>0</v>
      </c>
      <c r="Q789" s="178"/>
      <c r="R789" s="178"/>
      <c r="S789" s="178">
        <f>SUM(S783:S788)</f>
        <v>5908.45</v>
      </c>
      <c r="T789" s="178"/>
      <c r="U789" s="178"/>
      <c r="V789" s="178">
        <f>SUM(V783:V788)</f>
        <v>17725.35</v>
      </c>
      <c r="W789" s="178">
        <f>SUM(W783:W788)</f>
        <v>21979.449999999997</v>
      </c>
      <c r="X789" s="32">
        <f>SUM(X783:X788)</f>
        <v>168509.01</v>
      </c>
    </row>
    <row r="790" spans="1:24" ht="15.75" hidden="1">
      <c r="A790" s="11"/>
      <c r="B790" s="190" t="s">
        <v>57</v>
      </c>
      <c r="C790" s="178"/>
      <c r="D790" s="32"/>
      <c r="E790" s="32"/>
      <c r="F790" s="32"/>
      <c r="G790" s="185"/>
      <c r="H790" s="185"/>
      <c r="I790" s="178">
        <f>G790-H790-J790</f>
        <v>0</v>
      </c>
      <c r="J790" s="185"/>
      <c r="K790" s="186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24" ht="15" hidden="1">
      <c r="A791" s="11"/>
      <c r="B791" s="182" t="s">
        <v>10</v>
      </c>
      <c r="C791" s="178">
        <f>D791+G791+K791</f>
        <v>0</v>
      </c>
      <c r="D791" s="178"/>
      <c r="E791" s="178"/>
      <c r="F791" s="178"/>
      <c r="G791" s="178">
        <f>H791+I791+J791</f>
        <v>0</v>
      </c>
      <c r="H791" s="178"/>
      <c r="I791" s="178">
        <v>0</v>
      </c>
      <c r="J791" s="178"/>
      <c r="K791" s="178"/>
      <c r="L791" s="183">
        <f>L421</f>
        <v>12266</v>
      </c>
      <c r="M791" s="183">
        <f>C791*L791</f>
        <v>0</v>
      </c>
      <c r="N791" s="183"/>
      <c r="O791" s="183">
        <f>ROUND(M791*N791/100,2)</f>
        <v>0</v>
      </c>
      <c r="P791" s="183"/>
      <c r="Q791" s="183"/>
      <c r="R791" s="183"/>
      <c r="S791" s="183">
        <f>ROUND(M791*R791,2)</f>
        <v>0</v>
      </c>
      <c r="T791" s="183"/>
      <c r="U791" s="183"/>
      <c r="V791" s="183">
        <f>ROUND(M791*U791/100,2)</f>
        <v>0</v>
      </c>
      <c r="W791" s="183">
        <f>ROUND((M791+O791+S791+V791)*0.15,2)</f>
        <v>0</v>
      </c>
      <c r="X791" s="183">
        <f>M791+O791+S791+V791+W791</f>
        <v>0</v>
      </c>
    </row>
    <row r="792" spans="1:24" ht="15.75" hidden="1">
      <c r="A792" s="11"/>
      <c r="B792" s="177" t="s">
        <v>54</v>
      </c>
      <c r="C792" s="179">
        <f aca="true" t="shared" si="370" ref="C792:X792">C791</f>
        <v>0</v>
      </c>
      <c r="D792" s="179">
        <f t="shared" si="370"/>
        <v>0</v>
      </c>
      <c r="E792" s="179">
        <f t="shared" si="370"/>
        <v>0</v>
      </c>
      <c r="F792" s="179">
        <f t="shared" si="370"/>
        <v>0</v>
      </c>
      <c r="G792" s="179">
        <f t="shared" si="370"/>
        <v>0</v>
      </c>
      <c r="H792" s="179">
        <f t="shared" si="370"/>
        <v>0</v>
      </c>
      <c r="I792" s="179">
        <f t="shared" si="370"/>
        <v>0</v>
      </c>
      <c r="J792" s="179">
        <f t="shared" si="370"/>
        <v>0</v>
      </c>
      <c r="K792" s="179">
        <f t="shared" si="370"/>
        <v>0</v>
      </c>
      <c r="L792" s="179"/>
      <c r="M792" s="179">
        <f t="shared" si="370"/>
        <v>0</v>
      </c>
      <c r="N792" s="179"/>
      <c r="O792" s="179">
        <f t="shared" si="370"/>
        <v>0</v>
      </c>
      <c r="P792" s="179">
        <f t="shared" si="370"/>
        <v>0</v>
      </c>
      <c r="Q792" s="179"/>
      <c r="R792" s="179"/>
      <c r="S792" s="179">
        <f t="shared" si="370"/>
        <v>0</v>
      </c>
      <c r="T792" s="179"/>
      <c r="U792" s="179"/>
      <c r="V792" s="179">
        <f t="shared" si="370"/>
        <v>0</v>
      </c>
      <c r="W792" s="179">
        <f t="shared" si="370"/>
        <v>0</v>
      </c>
      <c r="X792" s="179">
        <f t="shared" si="370"/>
        <v>0</v>
      </c>
    </row>
    <row r="793" spans="1:24" ht="15.75">
      <c r="A793" s="11"/>
      <c r="B793" s="189" t="s">
        <v>58</v>
      </c>
      <c r="C793" s="178"/>
      <c r="D793" s="32"/>
      <c r="E793" s="32"/>
      <c r="F793" s="32"/>
      <c r="G793" s="185"/>
      <c r="H793" s="185"/>
      <c r="I793" s="178"/>
      <c r="J793" s="185"/>
      <c r="K793" s="186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</row>
    <row r="794" spans="1:24" ht="15" hidden="1">
      <c r="A794" s="11"/>
      <c r="B794" s="182" t="s">
        <v>82</v>
      </c>
      <c r="C794" s="178">
        <f>D794+G794+K794</f>
        <v>0</v>
      </c>
      <c r="D794" s="178"/>
      <c r="E794" s="178"/>
      <c r="F794" s="178"/>
      <c r="G794" s="178"/>
      <c r="H794" s="178"/>
      <c r="I794" s="178">
        <f t="shared" si="359"/>
        <v>0</v>
      </c>
      <c r="J794" s="178"/>
      <c r="K794" s="178"/>
      <c r="L794" s="24">
        <f>L795</f>
        <v>10533</v>
      </c>
      <c r="M794" s="183">
        <f>C794*L795</f>
        <v>0</v>
      </c>
      <c r="N794" s="183"/>
      <c r="O794" s="183">
        <f>ROUND(M794*N794/100,2)</f>
        <v>0</v>
      </c>
      <c r="P794" s="183"/>
      <c r="Q794" s="183"/>
      <c r="R794" s="183"/>
      <c r="S794" s="183">
        <f>ROUND(M794*R794,2)</f>
        <v>0</v>
      </c>
      <c r="T794" s="183"/>
      <c r="U794" s="183"/>
      <c r="V794" s="183">
        <f>ROUND(M794*U794/100,2)</f>
        <v>0</v>
      </c>
      <c r="W794" s="183">
        <f>ROUND((M794+O794+S794+V794)*0.15,2)</f>
        <v>0</v>
      </c>
      <c r="X794" s="183">
        <f>M794+O794+S794+V794+W794</f>
        <v>0</v>
      </c>
    </row>
    <row r="795" spans="1:24" ht="30">
      <c r="A795" s="11"/>
      <c r="B795" s="187" t="s">
        <v>323</v>
      </c>
      <c r="C795" s="178">
        <f>D795+G795+K795</f>
        <v>1</v>
      </c>
      <c r="D795" s="178"/>
      <c r="E795" s="178"/>
      <c r="F795" s="178"/>
      <c r="G795" s="178">
        <v>1</v>
      </c>
      <c r="H795" s="178"/>
      <c r="I795" s="178">
        <f t="shared" si="359"/>
        <v>1</v>
      </c>
      <c r="J795" s="178"/>
      <c r="K795" s="178"/>
      <c r="L795" s="202">
        <v>10533</v>
      </c>
      <c r="M795" s="183">
        <f>C795*L795</f>
        <v>10533</v>
      </c>
      <c r="N795" s="183">
        <v>4</v>
      </c>
      <c r="O795" s="183">
        <f>ROUND(M795*N795/100,2)</f>
        <v>421.32</v>
      </c>
      <c r="P795" s="183"/>
      <c r="Q795" s="183"/>
      <c r="R795" s="183"/>
      <c r="S795" s="183">
        <f>ROUND(M795*R795,2)</f>
        <v>0</v>
      </c>
      <c r="T795" s="183"/>
      <c r="U795" s="183">
        <v>15</v>
      </c>
      <c r="V795" s="183">
        <f>ROUND(M795*U795/100,2)</f>
        <v>1579.95</v>
      </c>
      <c r="W795" s="183">
        <f>ROUND((M795+O795+S795+V795)*0.15,2)</f>
        <v>1880.14</v>
      </c>
      <c r="X795" s="183">
        <f>M795+O795+S795+V795+W795</f>
        <v>14414.41</v>
      </c>
    </row>
    <row r="796" spans="1:24" ht="15.75">
      <c r="A796" s="11"/>
      <c r="B796" s="177" t="s">
        <v>54</v>
      </c>
      <c r="C796" s="144">
        <f>C795+C794</f>
        <v>1</v>
      </c>
      <c r="D796" s="179">
        <f aca="true" t="shared" si="371" ref="D796:K796">D795+D794</f>
        <v>0</v>
      </c>
      <c r="E796" s="179">
        <f t="shared" si="371"/>
        <v>0</v>
      </c>
      <c r="F796" s="179">
        <f t="shared" si="371"/>
        <v>0</v>
      </c>
      <c r="G796" s="179">
        <f t="shared" si="371"/>
        <v>1</v>
      </c>
      <c r="H796" s="179">
        <f t="shared" si="371"/>
        <v>0</v>
      </c>
      <c r="I796" s="179">
        <f t="shared" si="371"/>
        <v>1</v>
      </c>
      <c r="J796" s="179">
        <f t="shared" si="371"/>
        <v>0</v>
      </c>
      <c r="K796" s="179">
        <f t="shared" si="371"/>
        <v>0</v>
      </c>
      <c r="L796" s="126"/>
      <c r="M796" s="179">
        <f>M795</f>
        <v>10533</v>
      </c>
      <c r="N796" s="179"/>
      <c r="O796" s="179">
        <f>O795</f>
        <v>421.32</v>
      </c>
      <c r="P796" s="179">
        <f aca="true" t="shared" si="372" ref="P796:X796">P795</f>
        <v>0</v>
      </c>
      <c r="Q796" s="179"/>
      <c r="R796" s="179"/>
      <c r="S796" s="179">
        <f t="shared" si="372"/>
        <v>0</v>
      </c>
      <c r="T796" s="179"/>
      <c r="U796" s="179"/>
      <c r="V796" s="179">
        <f>V795</f>
        <v>1579.95</v>
      </c>
      <c r="W796" s="179">
        <f t="shared" si="372"/>
        <v>1880.14</v>
      </c>
      <c r="X796" s="144">
        <f t="shared" si="372"/>
        <v>14414.41</v>
      </c>
    </row>
    <row r="797" spans="1:24" ht="15">
      <c r="A797" s="11"/>
      <c r="B797" s="188"/>
      <c r="C797" s="71"/>
      <c r="D797" s="71"/>
      <c r="E797" s="71"/>
      <c r="F797" s="71"/>
      <c r="G797" s="71"/>
      <c r="H797" s="71"/>
      <c r="I797" s="71"/>
      <c r="J797" s="71"/>
      <c r="K797" s="71"/>
      <c r="L797" s="126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</row>
    <row r="798" spans="2:24" s="142" customFormat="1" ht="15.75">
      <c r="B798" s="181" t="s">
        <v>55</v>
      </c>
      <c r="C798" s="144">
        <f>C781</f>
        <v>1</v>
      </c>
      <c r="D798" s="144">
        <f aca="true" t="shared" si="373" ref="D798:K798">D781</f>
        <v>0</v>
      </c>
      <c r="E798" s="144">
        <f t="shared" si="373"/>
        <v>0</v>
      </c>
      <c r="F798" s="144">
        <f t="shared" si="373"/>
        <v>0</v>
      </c>
      <c r="G798" s="144">
        <f t="shared" si="373"/>
        <v>1</v>
      </c>
      <c r="H798" s="144">
        <f t="shared" si="373"/>
        <v>0</v>
      </c>
      <c r="I798" s="144">
        <f t="shared" si="373"/>
        <v>1</v>
      </c>
      <c r="J798" s="144">
        <f t="shared" si="373"/>
        <v>0</v>
      </c>
      <c r="K798" s="144">
        <f t="shared" si="373"/>
        <v>0</v>
      </c>
      <c r="L798" s="140"/>
      <c r="M798" s="144">
        <f aca="true" t="shared" si="374" ref="M798:X798">M781</f>
        <v>28385</v>
      </c>
      <c r="N798" s="144"/>
      <c r="O798" s="144">
        <f t="shared" si="374"/>
        <v>1135.4</v>
      </c>
      <c r="P798" s="144">
        <f t="shared" si="374"/>
        <v>0</v>
      </c>
      <c r="Q798" s="144"/>
      <c r="R798" s="144"/>
      <c r="S798" s="144">
        <f t="shared" si="374"/>
        <v>0</v>
      </c>
      <c r="T798" s="144"/>
      <c r="U798" s="144"/>
      <c r="V798" s="144">
        <f t="shared" si="374"/>
        <v>4257.75</v>
      </c>
      <c r="W798" s="144">
        <f t="shared" si="374"/>
        <v>5066.72</v>
      </c>
      <c r="X798" s="144">
        <f t="shared" si="374"/>
        <v>38844.87</v>
      </c>
    </row>
    <row r="799" spans="2:24" s="142" customFormat="1" ht="15.75">
      <c r="B799" s="181" t="s">
        <v>56</v>
      </c>
      <c r="C799" s="194">
        <f>C789</f>
        <v>7</v>
      </c>
      <c r="D799" s="194">
        <f aca="true" t="shared" si="375" ref="D799:K799">D789</f>
        <v>0</v>
      </c>
      <c r="E799" s="194">
        <f t="shared" si="375"/>
        <v>0</v>
      </c>
      <c r="F799" s="194">
        <f t="shared" si="375"/>
        <v>0</v>
      </c>
      <c r="G799" s="194">
        <f t="shared" si="375"/>
        <v>7</v>
      </c>
      <c r="H799" s="194">
        <f t="shared" si="375"/>
        <v>0</v>
      </c>
      <c r="I799" s="194">
        <f t="shared" si="375"/>
        <v>7</v>
      </c>
      <c r="J799" s="194">
        <f t="shared" si="375"/>
        <v>0</v>
      </c>
      <c r="K799" s="194">
        <f t="shared" si="375"/>
        <v>0</v>
      </c>
      <c r="L799" s="194"/>
      <c r="M799" s="194">
        <f aca="true" t="shared" si="376" ref="M799:X799">M789</f>
        <v>118169</v>
      </c>
      <c r="N799" s="194"/>
      <c r="O799" s="194">
        <f t="shared" si="376"/>
        <v>4726.76</v>
      </c>
      <c r="P799" s="194">
        <f t="shared" si="376"/>
        <v>0</v>
      </c>
      <c r="Q799" s="194"/>
      <c r="R799" s="194"/>
      <c r="S799" s="194">
        <f t="shared" si="376"/>
        <v>5908.45</v>
      </c>
      <c r="T799" s="194"/>
      <c r="U799" s="194"/>
      <c r="V799" s="194">
        <f t="shared" si="376"/>
        <v>17725.35</v>
      </c>
      <c r="W799" s="194">
        <f t="shared" si="376"/>
        <v>21979.449999999997</v>
      </c>
      <c r="X799" s="194">
        <f t="shared" si="376"/>
        <v>168509.01</v>
      </c>
    </row>
    <row r="800" spans="2:24" s="142" customFormat="1" ht="15.75" hidden="1">
      <c r="B800" s="181" t="s">
        <v>57</v>
      </c>
      <c r="C800" s="194">
        <f>C792</f>
        <v>0</v>
      </c>
      <c r="D800" s="194">
        <f>D792</f>
        <v>0</v>
      </c>
      <c r="E800" s="194">
        <f>E792</f>
        <v>0</v>
      </c>
      <c r="F800" s="194">
        <f>F792</f>
        <v>0</v>
      </c>
      <c r="G800" s="194">
        <f>G792</f>
        <v>0</v>
      </c>
      <c r="H800" s="194">
        <f aca="true" t="shared" si="377" ref="H800:X800">H792</f>
        <v>0</v>
      </c>
      <c r="I800" s="194">
        <f t="shared" si="377"/>
        <v>0</v>
      </c>
      <c r="J800" s="194">
        <f t="shared" si="377"/>
        <v>0</v>
      </c>
      <c r="K800" s="194">
        <f t="shared" si="377"/>
        <v>0</v>
      </c>
      <c r="L800" s="194"/>
      <c r="M800" s="194">
        <f t="shared" si="377"/>
        <v>0</v>
      </c>
      <c r="N800" s="194"/>
      <c r="O800" s="194">
        <f t="shared" si="377"/>
        <v>0</v>
      </c>
      <c r="P800" s="194">
        <f t="shared" si="377"/>
        <v>0</v>
      </c>
      <c r="Q800" s="194"/>
      <c r="R800" s="194"/>
      <c r="S800" s="194">
        <f t="shared" si="377"/>
        <v>0</v>
      </c>
      <c r="T800" s="194"/>
      <c r="U800" s="194"/>
      <c r="V800" s="194">
        <f t="shared" si="377"/>
        <v>0</v>
      </c>
      <c r="W800" s="194">
        <f t="shared" si="377"/>
        <v>0</v>
      </c>
      <c r="X800" s="194">
        <f t="shared" si="377"/>
        <v>0</v>
      </c>
    </row>
    <row r="801" spans="2:24" s="142" customFormat="1" ht="15.75">
      <c r="B801" s="181" t="s">
        <v>80</v>
      </c>
      <c r="C801" s="144">
        <f>C796</f>
        <v>1</v>
      </c>
      <c r="D801" s="144">
        <f aca="true" t="shared" si="378" ref="D801:K801">D796</f>
        <v>0</v>
      </c>
      <c r="E801" s="144">
        <f t="shared" si="378"/>
        <v>0</v>
      </c>
      <c r="F801" s="144">
        <f t="shared" si="378"/>
        <v>0</v>
      </c>
      <c r="G801" s="144">
        <f t="shared" si="378"/>
        <v>1</v>
      </c>
      <c r="H801" s="144">
        <f t="shared" si="378"/>
        <v>0</v>
      </c>
      <c r="I801" s="144">
        <f t="shared" si="378"/>
        <v>1</v>
      </c>
      <c r="J801" s="144">
        <f t="shared" si="378"/>
        <v>0</v>
      </c>
      <c r="K801" s="144">
        <f t="shared" si="378"/>
        <v>0</v>
      </c>
      <c r="L801" s="144"/>
      <c r="M801" s="144">
        <f aca="true" t="shared" si="379" ref="M801:X801">M796</f>
        <v>10533</v>
      </c>
      <c r="N801" s="144"/>
      <c r="O801" s="144">
        <f t="shared" si="379"/>
        <v>421.32</v>
      </c>
      <c r="P801" s="144">
        <f t="shared" si="379"/>
        <v>0</v>
      </c>
      <c r="Q801" s="144"/>
      <c r="R801" s="144"/>
      <c r="S801" s="144">
        <f t="shared" si="379"/>
        <v>0</v>
      </c>
      <c r="T801" s="144"/>
      <c r="U801" s="144"/>
      <c r="V801" s="144">
        <f t="shared" si="379"/>
        <v>1579.95</v>
      </c>
      <c r="W801" s="144">
        <f t="shared" si="379"/>
        <v>1880.14</v>
      </c>
      <c r="X801" s="144">
        <f t="shared" si="379"/>
        <v>14414.41</v>
      </c>
    </row>
    <row r="802" spans="2:24" s="14" customFormat="1" ht="15.75">
      <c r="B802" s="51" t="s">
        <v>59</v>
      </c>
      <c r="C802" s="144">
        <f>SUM(C798:C801)</f>
        <v>9</v>
      </c>
      <c r="D802" s="144">
        <f aca="true" t="shared" si="380" ref="D802:K802">SUM(D798:D801)</f>
        <v>0</v>
      </c>
      <c r="E802" s="144">
        <f t="shared" si="380"/>
        <v>0</v>
      </c>
      <c r="F802" s="144">
        <f t="shared" si="380"/>
        <v>0</v>
      </c>
      <c r="G802" s="144">
        <f t="shared" si="380"/>
        <v>9</v>
      </c>
      <c r="H802" s="144">
        <f t="shared" si="380"/>
        <v>0</v>
      </c>
      <c r="I802" s="144">
        <f t="shared" si="380"/>
        <v>9</v>
      </c>
      <c r="J802" s="144">
        <f t="shared" si="380"/>
        <v>0</v>
      </c>
      <c r="K802" s="144">
        <f t="shared" si="380"/>
        <v>0</v>
      </c>
      <c r="L802" s="144"/>
      <c r="M802" s="144">
        <f aca="true" t="shared" si="381" ref="M802:X802">SUM(M798:M801)</f>
        <v>157087</v>
      </c>
      <c r="N802" s="144"/>
      <c r="O802" s="144">
        <f t="shared" si="381"/>
        <v>6283.48</v>
      </c>
      <c r="P802" s="144">
        <f t="shared" si="381"/>
        <v>0</v>
      </c>
      <c r="Q802" s="144"/>
      <c r="R802" s="144"/>
      <c r="S802" s="144">
        <f t="shared" si="381"/>
        <v>5908.45</v>
      </c>
      <c r="T802" s="144"/>
      <c r="U802" s="144"/>
      <c r="V802" s="144">
        <f t="shared" si="381"/>
        <v>23563.05</v>
      </c>
      <c r="W802" s="144">
        <f t="shared" si="381"/>
        <v>28926.309999999998</v>
      </c>
      <c r="X802" s="144">
        <f t="shared" si="381"/>
        <v>221768.29</v>
      </c>
    </row>
    <row r="803" spans="1:24" ht="12.75">
      <c r="A803" s="11"/>
      <c r="B803" s="52"/>
      <c r="C803" s="33"/>
      <c r="D803" s="57"/>
      <c r="E803" s="57"/>
      <c r="F803" s="57"/>
      <c r="G803" s="59"/>
      <c r="H803" s="59"/>
      <c r="I803" s="59"/>
      <c r="J803" s="59"/>
      <c r="K803" s="59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2:24" s="24" customFormat="1" ht="18">
      <c r="B804" s="296" t="s">
        <v>247</v>
      </c>
      <c r="C804" s="296"/>
      <c r="D804" s="296"/>
      <c r="E804" s="296"/>
      <c r="F804" s="296"/>
      <c r="G804" s="296"/>
      <c r="H804" s="296"/>
      <c r="I804" s="296"/>
      <c r="J804" s="296"/>
      <c r="K804" s="296"/>
      <c r="L804" s="296"/>
      <c r="M804" s="296"/>
      <c r="N804" s="296"/>
      <c r="O804" s="296"/>
      <c r="P804" s="296"/>
      <c r="Q804" s="296"/>
      <c r="R804" s="296"/>
      <c r="S804" s="296"/>
      <c r="T804" s="296"/>
      <c r="U804" s="296"/>
      <c r="V804" s="296"/>
      <c r="W804" s="296"/>
      <c r="X804" s="296"/>
    </row>
    <row r="805" spans="1:24" ht="15.75">
      <c r="A805" s="11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1:24" s="90" customFormat="1" ht="12.75" customHeight="1">
      <c r="A806" s="283" t="s">
        <v>52</v>
      </c>
      <c r="B806" s="284" t="s">
        <v>0</v>
      </c>
      <c r="C806" s="284" t="s">
        <v>51</v>
      </c>
      <c r="D806" s="284"/>
      <c r="E806" s="284"/>
      <c r="F806" s="284"/>
      <c r="G806" s="284"/>
      <c r="H806" s="284"/>
      <c r="I806" s="284"/>
      <c r="J806" s="284"/>
      <c r="K806" s="284"/>
      <c r="L806" s="284" t="s">
        <v>105</v>
      </c>
      <c r="M806" s="284" t="s">
        <v>71</v>
      </c>
      <c r="N806" s="285" t="s">
        <v>72</v>
      </c>
      <c r="O806" s="286"/>
      <c r="P806" s="286"/>
      <c r="Q806" s="287"/>
      <c r="R806" s="284" t="s">
        <v>74</v>
      </c>
      <c r="S806" s="284"/>
      <c r="T806" s="284"/>
      <c r="U806" s="284"/>
      <c r="V806" s="284"/>
      <c r="W806" s="288" t="s">
        <v>75</v>
      </c>
      <c r="X806" s="284" t="s">
        <v>76</v>
      </c>
    </row>
    <row r="807" spans="1:24" s="90" customFormat="1" ht="81" customHeight="1">
      <c r="A807" s="283"/>
      <c r="B807" s="284"/>
      <c r="C807" s="157" t="s">
        <v>48</v>
      </c>
      <c r="D807" s="290" t="s">
        <v>49</v>
      </c>
      <c r="E807" s="290"/>
      <c r="F807" s="290"/>
      <c r="G807" s="291" t="s">
        <v>39</v>
      </c>
      <c r="H807" s="291"/>
      <c r="I807" s="291"/>
      <c r="J807" s="291"/>
      <c r="K807" s="157" t="s">
        <v>50</v>
      </c>
      <c r="L807" s="284"/>
      <c r="M807" s="284"/>
      <c r="N807" s="284" t="s">
        <v>157</v>
      </c>
      <c r="O807" s="284"/>
      <c r="P807" s="130" t="s">
        <v>73</v>
      </c>
      <c r="Q807" s="129" t="s">
        <v>195</v>
      </c>
      <c r="R807" s="284" t="s">
        <v>158</v>
      </c>
      <c r="S807" s="284"/>
      <c r="T807" s="130" t="s">
        <v>77</v>
      </c>
      <c r="U807" s="284" t="s">
        <v>159</v>
      </c>
      <c r="V807" s="284"/>
      <c r="W807" s="289"/>
      <c r="X807" s="284"/>
    </row>
    <row r="808" spans="1:24" s="132" customFormat="1" ht="15">
      <c r="A808" s="133"/>
      <c r="B808" s="163"/>
      <c r="C808" s="164"/>
      <c r="D808" s="164" t="s">
        <v>48</v>
      </c>
      <c r="E808" s="164" t="s">
        <v>196</v>
      </c>
      <c r="F808" s="164" t="s">
        <v>197</v>
      </c>
      <c r="G808" s="164" t="s">
        <v>48</v>
      </c>
      <c r="H808" s="164" t="s">
        <v>196</v>
      </c>
      <c r="I808" s="164" t="s">
        <v>197</v>
      </c>
      <c r="J808" s="165" t="s">
        <v>69</v>
      </c>
      <c r="K808" s="164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  <c r="W808" s="163"/>
      <c r="X808" s="163"/>
    </row>
    <row r="809" spans="1:24" ht="15.75">
      <c r="A809" s="11"/>
      <c r="B809" s="189" t="s">
        <v>55</v>
      </c>
      <c r="C809" s="234"/>
      <c r="D809" s="234"/>
      <c r="E809" s="234"/>
      <c r="F809" s="234"/>
      <c r="G809" s="234"/>
      <c r="H809" s="234"/>
      <c r="I809" s="234"/>
      <c r="J809" s="234"/>
      <c r="K809" s="23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24" ht="30" hidden="1">
      <c r="A810" s="11"/>
      <c r="B810" s="187" t="s">
        <v>66</v>
      </c>
      <c r="C810" s="235">
        <f>D810+G810+K810</f>
        <v>0</v>
      </c>
      <c r="D810" s="178"/>
      <c r="E810" s="178"/>
      <c r="F810" s="178"/>
      <c r="G810" s="178">
        <f>J810</f>
        <v>0</v>
      </c>
      <c r="H810" s="178"/>
      <c r="I810" s="178"/>
      <c r="J810" s="178">
        <v>0</v>
      </c>
      <c r="K810" s="178"/>
      <c r="L810" s="183">
        <f>L336</f>
        <v>39670</v>
      </c>
      <c r="M810" s="183">
        <f>C810*L810</f>
        <v>0</v>
      </c>
      <c r="N810" s="183"/>
      <c r="O810" s="183">
        <f>ROUND(M810*N810/100,2)</f>
        <v>0</v>
      </c>
      <c r="P810" s="183"/>
      <c r="Q810" s="183"/>
      <c r="R810" s="183"/>
      <c r="S810" s="183">
        <f>ROUND(M810*R810,2)</f>
        <v>0</v>
      </c>
      <c r="T810" s="183"/>
      <c r="U810" s="183"/>
      <c r="V810" s="183">
        <f>ROUND(M810*U810/100,2)</f>
        <v>0</v>
      </c>
      <c r="W810" s="183">
        <f>ROUND((M810+O810+S810+V810)*0.15,2)</f>
        <v>0</v>
      </c>
      <c r="X810" s="183">
        <f>M810+O810+S810+V810+W810</f>
        <v>0</v>
      </c>
    </row>
    <row r="811" spans="1:24" ht="15">
      <c r="A811" s="11"/>
      <c r="B811" s="182" t="s">
        <v>30</v>
      </c>
      <c r="C811" s="235">
        <f>D811+G811+K811</f>
        <v>0.5</v>
      </c>
      <c r="D811" s="178"/>
      <c r="E811" s="178"/>
      <c r="F811" s="178"/>
      <c r="G811" s="178">
        <v>0.5</v>
      </c>
      <c r="H811" s="178"/>
      <c r="I811" s="178"/>
      <c r="J811" s="178">
        <v>0.5</v>
      </c>
      <c r="K811" s="178"/>
      <c r="L811" s="183">
        <f>L337</f>
        <v>25081</v>
      </c>
      <c r="M811" s="183">
        <f>C811*L811</f>
        <v>12540.5</v>
      </c>
      <c r="N811" s="183">
        <v>4</v>
      </c>
      <c r="O811" s="183">
        <f>ROUND(M811*N811/100,2)</f>
        <v>501.62</v>
      </c>
      <c r="P811" s="183"/>
      <c r="Q811" s="183"/>
      <c r="R811" s="183"/>
      <c r="S811" s="183">
        <f>ROUND(M811*R811,2)</f>
        <v>0</v>
      </c>
      <c r="T811" s="183"/>
      <c r="U811" s="183">
        <v>5</v>
      </c>
      <c r="V811" s="183">
        <f>ROUND(M811*U811/100,2)</f>
        <v>627.03</v>
      </c>
      <c r="W811" s="183">
        <f>ROUND((M811+O811+S811+V811)*0.15,2)</f>
        <v>2050.37</v>
      </c>
      <c r="X811" s="183">
        <f>M811+O811+S811+V811+W811</f>
        <v>15719.52</v>
      </c>
    </row>
    <row r="812" spans="1:24" ht="15">
      <c r="A812" s="11"/>
      <c r="B812" s="182" t="s">
        <v>32</v>
      </c>
      <c r="C812" s="235">
        <f>D812+G812+K812</f>
        <v>0.5</v>
      </c>
      <c r="D812" s="178"/>
      <c r="E812" s="178"/>
      <c r="F812" s="178"/>
      <c r="G812" s="178">
        <f>J812</f>
        <v>0.5</v>
      </c>
      <c r="H812" s="178"/>
      <c r="I812" s="178"/>
      <c r="J812" s="178">
        <v>0.5</v>
      </c>
      <c r="K812" s="178"/>
      <c r="L812" s="183">
        <f>L811</f>
        <v>25081</v>
      </c>
      <c r="M812" s="183">
        <f>C812*L812</f>
        <v>12540.5</v>
      </c>
      <c r="N812" s="183">
        <v>4</v>
      </c>
      <c r="O812" s="183">
        <f>ROUND(M812*N812/100,2)</f>
        <v>501.62</v>
      </c>
      <c r="P812" s="183"/>
      <c r="Q812" s="183"/>
      <c r="R812" s="183"/>
      <c r="S812" s="183">
        <f>ROUND(M812*R812,2)</f>
        <v>0</v>
      </c>
      <c r="T812" s="183"/>
      <c r="U812" s="183">
        <v>15</v>
      </c>
      <c r="V812" s="183">
        <f>ROUND(M812*U812/100,2)</f>
        <v>1881.08</v>
      </c>
      <c r="W812" s="183">
        <f>ROUND((M812+O812+S812+V812)*0.15,2)</f>
        <v>2238.48</v>
      </c>
      <c r="X812" s="183">
        <f>M812+O812+S812+V812+W812</f>
        <v>17161.68</v>
      </c>
    </row>
    <row r="813" spans="1:24" ht="15.75">
      <c r="A813" s="11"/>
      <c r="B813" s="176" t="s">
        <v>54</v>
      </c>
      <c r="C813" s="32">
        <f>SUM(C810:C812)</f>
        <v>1</v>
      </c>
      <c r="D813" s="178">
        <f aca="true" t="shared" si="382" ref="D813:K813">SUM(D810:D812)</f>
        <v>0</v>
      </c>
      <c r="E813" s="178">
        <f t="shared" si="382"/>
        <v>0</v>
      </c>
      <c r="F813" s="178">
        <f t="shared" si="382"/>
        <v>0</v>
      </c>
      <c r="G813" s="178">
        <f t="shared" si="382"/>
        <v>1</v>
      </c>
      <c r="H813" s="178">
        <f t="shared" si="382"/>
        <v>0</v>
      </c>
      <c r="I813" s="178">
        <f t="shared" si="382"/>
        <v>0</v>
      </c>
      <c r="J813" s="178">
        <f t="shared" si="382"/>
        <v>1</v>
      </c>
      <c r="K813" s="178">
        <f t="shared" si="382"/>
        <v>0</v>
      </c>
      <c r="L813" s="178"/>
      <c r="M813" s="178">
        <f aca="true" t="shared" si="383" ref="M813:X813">SUM(M810:M812)</f>
        <v>25081</v>
      </c>
      <c r="N813" s="178"/>
      <c r="O813" s="178">
        <f t="shared" si="383"/>
        <v>1003.24</v>
      </c>
      <c r="P813" s="178">
        <f t="shared" si="383"/>
        <v>0</v>
      </c>
      <c r="Q813" s="178"/>
      <c r="R813" s="178"/>
      <c r="S813" s="178">
        <f t="shared" si="383"/>
        <v>0</v>
      </c>
      <c r="T813" s="178"/>
      <c r="U813" s="178"/>
      <c r="V813" s="178">
        <f t="shared" si="383"/>
        <v>2508.1099999999997</v>
      </c>
      <c r="W813" s="178">
        <f t="shared" si="383"/>
        <v>4288.85</v>
      </c>
      <c r="X813" s="32">
        <f t="shared" si="383"/>
        <v>32881.2</v>
      </c>
    </row>
    <row r="814" spans="1:24" ht="15.75">
      <c r="A814" s="11"/>
      <c r="B814" s="190" t="s">
        <v>56</v>
      </c>
      <c r="C814" s="178"/>
      <c r="D814" s="178"/>
      <c r="E814" s="178"/>
      <c r="F814" s="178"/>
      <c r="G814" s="178"/>
      <c r="H814" s="178"/>
      <c r="I814" s="178"/>
      <c r="J814" s="178"/>
      <c r="K814" s="178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</row>
    <row r="815" spans="1:24" ht="15" hidden="1">
      <c r="A815" s="11"/>
      <c r="B815" s="182" t="s">
        <v>95</v>
      </c>
      <c r="C815" s="235">
        <f>D815+G815+K815</f>
        <v>0</v>
      </c>
      <c r="D815" s="178"/>
      <c r="E815" s="178"/>
      <c r="F815" s="178"/>
      <c r="G815" s="186">
        <f>H815+I815+J815</f>
        <v>0</v>
      </c>
      <c r="H815" s="178"/>
      <c r="I815" s="178">
        <v>0</v>
      </c>
      <c r="J815" s="178">
        <v>0</v>
      </c>
      <c r="K815" s="178"/>
      <c r="L815" s="183">
        <f>L225</f>
        <v>18432</v>
      </c>
      <c r="M815" s="183">
        <f>C815*L815</f>
        <v>0</v>
      </c>
      <c r="N815" s="183"/>
      <c r="O815" s="183">
        <f>ROUND(M815*N815/100,2)</f>
        <v>0</v>
      </c>
      <c r="P815" s="183"/>
      <c r="Q815" s="183"/>
      <c r="R815" s="183"/>
      <c r="S815" s="183">
        <f>ROUND(M815*R815,2)</f>
        <v>0</v>
      </c>
      <c r="T815" s="183"/>
      <c r="U815" s="183"/>
      <c r="V815" s="183">
        <f>ROUND(M815*U815/100,2)</f>
        <v>0</v>
      </c>
      <c r="W815" s="183">
        <f>ROUND((M815+O815+S815+V815)*0.15,2)</f>
        <v>0</v>
      </c>
      <c r="X815" s="183">
        <f>M815+O815+S815+V815+W815</f>
        <v>0</v>
      </c>
    </row>
    <row r="816" spans="1:24" ht="15">
      <c r="A816" s="11"/>
      <c r="B816" s="182" t="s">
        <v>33</v>
      </c>
      <c r="C816" s="235">
        <f>D816+G816+K816</f>
        <v>1</v>
      </c>
      <c r="D816" s="178"/>
      <c r="E816" s="178"/>
      <c r="F816" s="178"/>
      <c r="G816" s="178">
        <f>H816+I816+J816</f>
        <v>1</v>
      </c>
      <c r="H816" s="178"/>
      <c r="I816" s="178"/>
      <c r="J816" s="178">
        <v>1</v>
      </c>
      <c r="K816" s="178"/>
      <c r="L816" s="183">
        <f>L605</f>
        <v>16070</v>
      </c>
      <c r="M816" s="183">
        <f>C816*L816</f>
        <v>16070</v>
      </c>
      <c r="N816" s="183">
        <v>4</v>
      </c>
      <c r="O816" s="186">
        <f>ROUND(M816*N816/100,2)</f>
        <v>642.8</v>
      </c>
      <c r="P816" s="183"/>
      <c r="Q816" s="183"/>
      <c r="R816" s="183">
        <v>15</v>
      </c>
      <c r="S816" s="186">
        <f>ROUND(M816*R816/100,2)</f>
        <v>2410.5</v>
      </c>
      <c r="T816" s="183"/>
      <c r="U816" s="183">
        <v>15</v>
      </c>
      <c r="V816" s="186">
        <f>ROUND(M816*U816/100,2)</f>
        <v>2410.5</v>
      </c>
      <c r="W816" s="183">
        <f>ROUND((M816+O816+S816+V816)*0.15,2)</f>
        <v>3230.07</v>
      </c>
      <c r="X816" s="183">
        <f>M816+O816+S816+V816+W816</f>
        <v>24763.87</v>
      </c>
    </row>
    <row r="817" spans="1:24" ht="15">
      <c r="A817" s="11"/>
      <c r="B817" s="182" t="s">
        <v>34</v>
      </c>
      <c r="C817" s="235">
        <f>D817+G817+K817</f>
        <v>1</v>
      </c>
      <c r="D817" s="178"/>
      <c r="E817" s="178"/>
      <c r="F817" s="178"/>
      <c r="G817" s="178">
        <f>H817+I817+J817</f>
        <v>1</v>
      </c>
      <c r="H817" s="178"/>
      <c r="I817" s="178"/>
      <c r="J817" s="178">
        <v>1</v>
      </c>
      <c r="K817" s="178"/>
      <c r="L817" s="183">
        <f>L290</f>
        <v>17963</v>
      </c>
      <c r="M817" s="183">
        <f>C817*L817</f>
        <v>17963</v>
      </c>
      <c r="N817" s="183">
        <v>4</v>
      </c>
      <c r="O817" s="183">
        <f>ROUND(M817*N817/100,2)</f>
        <v>718.52</v>
      </c>
      <c r="P817" s="183"/>
      <c r="Q817" s="183"/>
      <c r="R817" s="183"/>
      <c r="S817" s="183">
        <f>ROUND(M817*R817,2)</f>
        <v>0</v>
      </c>
      <c r="T817" s="183"/>
      <c r="U817" s="183">
        <v>15</v>
      </c>
      <c r="V817" s="183">
        <f>ROUND(M817*U817/100,2)</f>
        <v>2694.45</v>
      </c>
      <c r="W817" s="186">
        <f>ROUND((M817+O817+S817+V817)*0.15,2)</f>
        <v>3206.4</v>
      </c>
      <c r="X817" s="183">
        <f>M817+O817+S817+V817+W817</f>
        <v>24582.370000000003</v>
      </c>
    </row>
    <row r="818" spans="1:24" ht="15.75">
      <c r="A818" s="11"/>
      <c r="B818" s="176" t="s">
        <v>54</v>
      </c>
      <c r="C818" s="32">
        <f>SUM(C815:C817)</f>
        <v>2</v>
      </c>
      <c r="D818" s="178">
        <f aca="true" t="shared" si="384" ref="D818:K818">SUM(D815:D817)</f>
        <v>0</v>
      </c>
      <c r="E818" s="178">
        <f t="shared" si="384"/>
        <v>0</v>
      </c>
      <c r="F818" s="178">
        <f t="shared" si="384"/>
        <v>0</v>
      </c>
      <c r="G818" s="178">
        <f t="shared" si="384"/>
        <v>2</v>
      </c>
      <c r="H818" s="178">
        <f t="shared" si="384"/>
        <v>0</v>
      </c>
      <c r="I818" s="178">
        <f t="shared" si="384"/>
        <v>0</v>
      </c>
      <c r="J818" s="178">
        <f t="shared" si="384"/>
        <v>2</v>
      </c>
      <c r="K818" s="178">
        <f t="shared" si="384"/>
        <v>0</v>
      </c>
      <c r="L818" s="178"/>
      <c r="M818" s="178">
        <f aca="true" t="shared" si="385" ref="M818:X818">SUM(M815:M817)</f>
        <v>34033</v>
      </c>
      <c r="N818" s="178"/>
      <c r="O818" s="178">
        <f t="shared" si="385"/>
        <v>1361.32</v>
      </c>
      <c r="P818" s="178">
        <f t="shared" si="385"/>
        <v>0</v>
      </c>
      <c r="Q818" s="178"/>
      <c r="R818" s="178"/>
      <c r="S818" s="178">
        <f t="shared" si="385"/>
        <v>2410.5</v>
      </c>
      <c r="T818" s="178"/>
      <c r="U818" s="178"/>
      <c r="V818" s="178">
        <f>SUM(V815:V817)</f>
        <v>5104.95</v>
      </c>
      <c r="W818" s="178">
        <f t="shared" si="385"/>
        <v>6436.47</v>
      </c>
      <c r="X818" s="32">
        <f t="shared" si="385"/>
        <v>49346.240000000005</v>
      </c>
    </row>
    <row r="819" spans="1:24" ht="15.75">
      <c r="A819" s="11"/>
      <c r="B819" s="189" t="s">
        <v>58</v>
      </c>
      <c r="C819" s="178"/>
      <c r="D819" s="178"/>
      <c r="E819" s="178"/>
      <c r="F819" s="178"/>
      <c r="G819" s="178"/>
      <c r="H819" s="178"/>
      <c r="I819" s="178"/>
      <c r="J819" s="178"/>
      <c r="K819" s="178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</row>
    <row r="820" spans="1:24" ht="30">
      <c r="A820" s="11"/>
      <c r="B820" s="219" t="s">
        <v>323</v>
      </c>
      <c r="C820" s="235">
        <f>D820+G820+K820</f>
        <v>1</v>
      </c>
      <c r="D820" s="178"/>
      <c r="E820" s="178"/>
      <c r="F820" s="178"/>
      <c r="G820" s="178">
        <v>1</v>
      </c>
      <c r="H820" s="178"/>
      <c r="I820" s="178"/>
      <c r="J820" s="178">
        <v>1</v>
      </c>
      <c r="K820" s="178"/>
      <c r="L820" s="183">
        <f>L795</f>
        <v>10533</v>
      </c>
      <c r="M820" s="183">
        <f>C820*L820</f>
        <v>10533</v>
      </c>
      <c r="N820" s="183">
        <v>4</v>
      </c>
      <c r="O820" s="183">
        <f>ROUND(M820*N820/100,2)</f>
        <v>421.32</v>
      </c>
      <c r="P820" s="183"/>
      <c r="Q820" s="183"/>
      <c r="R820" s="183"/>
      <c r="S820" s="183">
        <f>ROUND(M820*R820,2)</f>
        <v>0</v>
      </c>
      <c r="T820" s="183"/>
      <c r="U820" s="183">
        <v>5</v>
      </c>
      <c r="V820" s="183">
        <f>ROUND(M820*U820/100,2)</f>
        <v>526.65</v>
      </c>
      <c r="W820" s="183">
        <f>ROUND((M820+O820+S820+V820)*0.15,2)</f>
        <v>1722.15</v>
      </c>
      <c r="X820" s="183">
        <f>M820+O820+S820+V820+W820</f>
        <v>13203.119999999999</v>
      </c>
    </row>
    <row r="821" spans="1:24" ht="15.75">
      <c r="A821" s="11"/>
      <c r="B821" s="177" t="s">
        <v>54</v>
      </c>
      <c r="C821" s="32">
        <f>C820</f>
        <v>1</v>
      </c>
      <c r="D821" s="178">
        <f aca="true" t="shared" si="386" ref="D821:K821">D820</f>
        <v>0</v>
      </c>
      <c r="E821" s="178">
        <f t="shared" si="386"/>
        <v>0</v>
      </c>
      <c r="F821" s="178">
        <f t="shared" si="386"/>
        <v>0</v>
      </c>
      <c r="G821" s="178">
        <f t="shared" si="386"/>
        <v>1</v>
      </c>
      <c r="H821" s="178">
        <f t="shared" si="386"/>
        <v>0</v>
      </c>
      <c r="I821" s="178">
        <f t="shared" si="386"/>
        <v>0</v>
      </c>
      <c r="J821" s="178">
        <f t="shared" si="386"/>
        <v>1</v>
      </c>
      <c r="K821" s="178">
        <f t="shared" si="386"/>
        <v>0</v>
      </c>
      <c r="L821" s="178"/>
      <c r="M821" s="178">
        <f>M820</f>
        <v>10533</v>
      </c>
      <c r="N821" s="178"/>
      <c r="O821" s="178">
        <f>O820</f>
        <v>421.32</v>
      </c>
      <c r="P821" s="178">
        <f>P820</f>
        <v>0</v>
      </c>
      <c r="Q821" s="178"/>
      <c r="R821" s="183"/>
      <c r="S821" s="183"/>
      <c r="T821" s="183"/>
      <c r="U821" s="183"/>
      <c r="V821" s="183">
        <f>V820</f>
        <v>526.65</v>
      </c>
      <c r="W821" s="183">
        <f>W820</f>
        <v>1722.15</v>
      </c>
      <c r="X821" s="280">
        <f>X820</f>
        <v>13203.119999999999</v>
      </c>
    </row>
    <row r="822" spans="1:24" ht="15">
      <c r="A822" s="11"/>
      <c r="B822" s="193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</row>
    <row r="823" spans="2:24" s="142" customFormat="1" ht="15.75">
      <c r="B823" s="181" t="s">
        <v>55</v>
      </c>
      <c r="C823" s="194">
        <f>C813</f>
        <v>1</v>
      </c>
      <c r="D823" s="194">
        <f aca="true" t="shared" si="387" ref="D823:K823">D813</f>
        <v>0</v>
      </c>
      <c r="E823" s="194">
        <f t="shared" si="387"/>
        <v>0</v>
      </c>
      <c r="F823" s="194">
        <f t="shared" si="387"/>
        <v>0</v>
      </c>
      <c r="G823" s="194">
        <f t="shared" si="387"/>
        <v>1</v>
      </c>
      <c r="H823" s="194">
        <f t="shared" si="387"/>
        <v>0</v>
      </c>
      <c r="I823" s="194">
        <f t="shared" si="387"/>
        <v>0</v>
      </c>
      <c r="J823" s="194">
        <f t="shared" si="387"/>
        <v>1</v>
      </c>
      <c r="K823" s="194">
        <f t="shared" si="387"/>
        <v>0</v>
      </c>
      <c r="L823" s="194"/>
      <c r="M823" s="194">
        <f aca="true" t="shared" si="388" ref="M823:X823">M813</f>
        <v>25081</v>
      </c>
      <c r="N823" s="194"/>
      <c r="O823" s="194">
        <f>O813</f>
        <v>1003.24</v>
      </c>
      <c r="P823" s="194">
        <f t="shared" si="388"/>
        <v>0</v>
      </c>
      <c r="Q823" s="194"/>
      <c r="R823" s="194"/>
      <c r="S823" s="194">
        <f t="shared" si="388"/>
        <v>0</v>
      </c>
      <c r="T823" s="194"/>
      <c r="U823" s="194"/>
      <c r="V823" s="194">
        <f t="shared" si="388"/>
        <v>2508.1099999999997</v>
      </c>
      <c r="W823" s="194">
        <f t="shared" si="388"/>
        <v>4288.85</v>
      </c>
      <c r="X823" s="194">
        <f t="shared" si="388"/>
        <v>32881.2</v>
      </c>
    </row>
    <row r="824" spans="2:24" s="142" customFormat="1" ht="15.75">
      <c r="B824" s="181" t="s">
        <v>56</v>
      </c>
      <c r="C824" s="194">
        <f>C818</f>
        <v>2</v>
      </c>
      <c r="D824" s="194">
        <f aca="true" t="shared" si="389" ref="D824:K824">D818</f>
        <v>0</v>
      </c>
      <c r="E824" s="194">
        <f t="shared" si="389"/>
        <v>0</v>
      </c>
      <c r="F824" s="194">
        <f t="shared" si="389"/>
        <v>0</v>
      </c>
      <c r="G824" s="194">
        <f t="shared" si="389"/>
        <v>2</v>
      </c>
      <c r="H824" s="194">
        <f t="shared" si="389"/>
        <v>0</v>
      </c>
      <c r="I824" s="194">
        <f t="shared" si="389"/>
        <v>0</v>
      </c>
      <c r="J824" s="194">
        <f t="shared" si="389"/>
        <v>2</v>
      </c>
      <c r="K824" s="194">
        <f t="shared" si="389"/>
        <v>0</v>
      </c>
      <c r="L824" s="194"/>
      <c r="M824" s="194">
        <f aca="true" t="shared" si="390" ref="M824:X824">M818</f>
        <v>34033</v>
      </c>
      <c r="N824" s="194"/>
      <c r="O824" s="194">
        <f t="shared" si="390"/>
        <v>1361.32</v>
      </c>
      <c r="P824" s="194">
        <f t="shared" si="390"/>
        <v>0</v>
      </c>
      <c r="Q824" s="194"/>
      <c r="R824" s="194"/>
      <c r="S824" s="194">
        <f t="shared" si="390"/>
        <v>2410.5</v>
      </c>
      <c r="T824" s="194"/>
      <c r="U824" s="194"/>
      <c r="V824" s="194">
        <f t="shared" si="390"/>
        <v>5104.95</v>
      </c>
      <c r="W824" s="194">
        <f t="shared" si="390"/>
        <v>6436.47</v>
      </c>
      <c r="X824" s="194">
        <f t="shared" si="390"/>
        <v>49346.240000000005</v>
      </c>
    </row>
    <row r="825" spans="2:24" s="142" customFormat="1" ht="15.75">
      <c r="B825" s="181" t="s">
        <v>58</v>
      </c>
      <c r="C825" s="194">
        <f>C821</f>
        <v>1</v>
      </c>
      <c r="D825" s="194">
        <f aca="true" t="shared" si="391" ref="D825:K825">D821</f>
        <v>0</v>
      </c>
      <c r="E825" s="194">
        <f t="shared" si="391"/>
        <v>0</v>
      </c>
      <c r="F825" s="194">
        <f t="shared" si="391"/>
        <v>0</v>
      </c>
      <c r="G825" s="194">
        <f t="shared" si="391"/>
        <v>1</v>
      </c>
      <c r="H825" s="194">
        <f t="shared" si="391"/>
        <v>0</v>
      </c>
      <c r="I825" s="194">
        <f t="shared" si="391"/>
        <v>0</v>
      </c>
      <c r="J825" s="194">
        <f t="shared" si="391"/>
        <v>1</v>
      </c>
      <c r="K825" s="194">
        <f t="shared" si="391"/>
        <v>0</v>
      </c>
      <c r="L825" s="194"/>
      <c r="M825" s="194">
        <f aca="true" t="shared" si="392" ref="M825:X825">M821</f>
        <v>10533</v>
      </c>
      <c r="N825" s="194"/>
      <c r="O825" s="194">
        <f t="shared" si="392"/>
        <v>421.32</v>
      </c>
      <c r="P825" s="194">
        <f t="shared" si="392"/>
        <v>0</v>
      </c>
      <c r="Q825" s="194"/>
      <c r="R825" s="194"/>
      <c r="S825" s="194">
        <f t="shared" si="392"/>
        <v>0</v>
      </c>
      <c r="T825" s="194"/>
      <c r="U825" s="194"/>
      <c r="V825" s="194">
        <f>V821</f>
        <v>526.65</v>
      </c>
      <c r="W825" s="194">
        <f t="shared" si="392"/>
        <v>1722.15</v>
      </c>
      <c r="X825" s="194">
        <f t="shared" si="392"/>
        <v>13203.119999999999</v>
      </c>
    </row>
    <row r="826" spans="2:24" s="14" customFormat="1" ht="15.75">
      <c r="B826" s="51" t="s">
        <v>59</v>
      </c>
      <c r="C826" s="144">
        <f>SUM(C823:C825)</f>
        <v>4</v>
      </c>
      <c r="D826" s="144">
        <f aca="true" t="shared" si="393" ref="D826:K826">SUM(D823:D825)</f>
        <v>0</v>
      </c>
      <c r="E826" s="144">
        <f t="shared" si="393"/>
        <v>0</v>
      </c>
      <c r="F826" s="144">
        <f t="shared" si="393"/>
        <v>0</v>
      </c>
      <c r="G826" s="144">
        <f t="shared" si="393"/>
        <v>4</v>
      </c>
      <c r="H826" s="144">
        <f t="shared" si="393"/>
        <v>0</v>
      </c>
      <c r="I826" s="144">
        <f t="shared" si="393"/>
        <v>0</v>
      </c>
      <c r="J826" s="144">
        <f t="shared" si="393"/>
        <v>4</v>
      </c>
      <c r="K826" s="144">
        <f t="shared" si="393"/>
        <v>0</v>
      </c>
      <c r="L826" s="144"/>
      <c r="M826" s="144">
        <f aca="true" t="shared" si="394" ref="M826:S826">SUM(M823:M825)</f>
        <v>69647</v>
      </c>
      <c r="N826" s="144"/>
      <c r="O826" s="144">
        <f t="shared" si="394"/>
        <v>2785.88</v>
      </c>
      <c r="P826" s="144">
        <f t="shared" si="394"/>
        <v>0</v>
      </c>
      <c r="Q826" s="144"/>
      <c r="R826" s="144"/>
      <c r="S826" s="144">
        <f t="shared" si="394"/>
        <v>2410.5</v>
      </c>
      <c r="T826" s="144"/>
      <c r="U826" s="144"/>
      <c r="V826" s="144">
        <f>SUM(V823:V825)</f>
        <v>8139.709999999999</v>
      </c>
      <c r="W826" s="144">
        <f>SUM(W823:W825)</f>
        <v>12447.47</v>
      </c>
      <c r="X826" s="144">
        <f>SUM(X823:X825)</f>
        <v>95430.56</v>
      </c>
    </row>
    <row r="827" spans="1:24" ht="12.75">
      <c r="A827" s="11"/>
      <c r="B827" s="52"/>
      <c r="C827" s="75"/>
      <c r="D827" s="75"/>
      <c r="E827" s="75"/>
      <c r="F827" s="75"/>
      <c r="G827" s="75"/>
      <c r="H827" s="75"/>
      <c r="I827" s="75"/>
      <c r="J827" s="75"/>
      <c r="K827" s="75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2:24" s="24" customFormat="1" ht="18">
      <c r="B828" s="296" t="s">
        <v>248</v>
      </c>
      <c r="C828" s="296"/>
      <c r="D828" s="296"/>
      <c r="E828" s="296"/>
      <c r="F828" s="296"/>
      <c r="G828" s="296"/>
      <c r="H828" s="296"/>
      <c r="I828" s="296"/>
      <c r="J828" s="296"/>
      <c r="K828" s="296"/>
      <c r="L828" s="296"/>
      <c r="M828" s="296"/>
      <c r="N828" s="296"/>
      <c r="O828" s="296"/>
      <c r="P828" s="296"/>
      <c r="Q828" s="296"/>
      <c r="R828" s="296"/>
      <c r="S828" s="296"/>
      <c r="T828" s="296"/>
      <c r="U828" s="296"/>
      <c r="V828" s="296"/>
      <c r="W828" s="296"/>
      <c r="X828" s="296"/>
    </row>
    <row r="829" spans="1:24" ht="15.75">
      <c r="A829" s="11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1:24" s="90" customFormat="1" ht="12.75" customHeight="1">
      <c r="A830" s="283" t="s">
        <v>52</v>
      </c>
      <c r="B830" s="284" t="s">
        <v>0</v>
      </c>
      <c r="C830" s="284" t="s">
        <v>51</v>
      </c>
      <c r="D830" s="284"/>
      <c r="E830" s="284"/>
      <c r="F830" s="284"/>
      <c r="G830" s="284"/>
      <c r="H830" s="284"/>
      <c r="I830" s="284"/>
      <c r="J830" s="284"/>
      <c r="K830" s="284"/>
      <c r="L830" s="284" t="s">
        <v>105</v>
      </c>
      <c r="M830" s="284" t="s">
        <v>71</v>
      </c>
      <c r="N830" s="285" t="s">
        <v>72</v>
      </c>
      <c r="O830" s="286"/>
      <c r="P830" s="286"/>
      <c r="Q830" s="287"/>
      <c r="R830" s="284" t="s">
        <v>74</v>
      </c>
      <c r="S830" s="284"/>
      <c r="T830" s="284"/>
      <c r="U830" s="284"/>
      <c r="V830" s="284"/>
      <c r="W830" s="288" t="s">
        <v>75</v>
      </c>
      <c r="X830" s="284" t="s">
        <v>76</v>
      </c>
    </row>
    <row r="831" spans="1:24" s="90" customFormat="1" ht="81" customHeight="1">
      <c r="A831" s="283"/>
      <c r="B831" s="284"/>
      <c r="C831" s="157" t="s">
        <v>48</v>
      </c>
      <c r="D831" s="290" t="s">
        <v>49</v>
      </c>
      <c r="E831" s="290"/>
      <c r="F831" s="290"/>
      <c r="G831" s="291" t="s">
        <v>39</v>
      </c>
      <c r="H831" s="291"/>
      <c r="I831" s="291"/>
      <c r="J831" s="291"/>
      <c r="K831" s="157" t="s">
        <v>50</v>
      </c>
      <c r="L831" s="284"/>
      <c r="M831" s="284"/>
      <c r="N831" s="284" t="s">
        <v>157</v>
      </c>
      <c r="O831" s="284"/>
      <c r="P831" s="130" t="s">
        <v>73</v>
      </c>
      <c r="Q831" s="129" t="s">
        <v>195</v>
      </c>
      <c r="R831" s="284" t="s">
        <v>158</v>
      </c>
      <c r="S831" s="284"/>
      <c r="T831" s="130" t="s">
        <v>77</v>
      </c>
      <c r="U831" s="284" t="s">
        <v>159</v>
      </c>
      <c r="V831" s="284"/>
      <c r="W831" s="289"/>
      <c r="X831" s="284"/>
    </row>
    <row r="832" spans="1:24" s="132" customFormat="1" ht="15">
      <c r="A832" s="133"/>
      <c r="B832" s="236"/>
      <c r="C832" s="164"/>
      <c r="D832" s="164" t="s">
        <v>48</v>
      </c>
      <c r="E832" s="164" t="s">
        <v>196</v>
      </c>
      <c r="F832" s="164" t="s">
        <v>197</v>
      </c>
      <c r="G832" s="164" t="s">
        <v>48</v>
      </c>
      <c r="H832" s="164" t="s">
        <v>196</v>
      </c>
      <c r="I832" s="164" t="s">
        <v>197</v>
      </c>
      <c r="J832" s="165" t="s">
        <v>69</v>
      </c>
      <c r="K832" s="164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  <c r="W832" s="163"/>
      <c r="X832" s="163"/>
    </row>
    <row r="833" spans="1:24" s="90" customFormat="1" ht="15.75">
      <c r="A833" s="92"/>
      <c r="B833" s="190" t="s">
        <v>56</v>
      </c>
      <c r="C833" s="224"/>
      <c r="D833" s="224"/>
      <c r="E833" s="224"/>
      <c r="F833" s="224"/>
      <c r="G833" s="224"/>
      <c r="H833" s="224"/>
      <c r="I833" s="224"/>
      <c r="J833" s="225"/>
      <c r="K833" s="224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</row>
    <row r="834" spans="1:24" ht="15">
      <c r="A834" s="11"/>
      <c r="B834" s="182" t="s">
        <v>294</v>
      </c>
      <c r="C834" s="235">
        <f>D834+G834+K834</f>
        <v>1</v>
      </c>
      <c r="D834" s="178"/>
      <c r="E834" s="178"/>
      <c r="F834" s="178"/>
      <c r="G834" s="178">
        <v>1</v>
      </c>
      <c r="H834" s="178"/>
      <c r="I834" s="178">
        <f>G834-H834-J834</f>
        <v>1</v>
      </c>
      <c r="J834" s="178"/>
      <c r="K834" s="178"/>
      <c r="L834" s="183">
        <f>L815</f>
        <v>18432</v>
      </c>
      <c r="M834" s="183">
        <f>C834*L834</f>
        <v>18432</v>
      </c>
      <c r="N834" s="183">
        <v>4</v>
      </c>
      <c r="O834" s="183">
        <f>ROUND(M834*N834/100,2)</f>
        <v>737.28</v>
      </c>
      <c r="P834" s="183"/>
      <c r="Q834" s="183"/>
      <c r="R834" s="183">
        <v>15</v>
      </c>
      <c r="S834" s="186">
        <f>ROUND(M834*R834/100,2)</f>
        <v>2764.8</v>
      </c>
      <c r="T834" s="183"/>
      <c r="U834" s="183">
        <v>15</v>
      </c>
      <c r="V834" s="183">
        <f>ROUND(M834*U834/100,2)</f>
        <v>2764.8</v>
      </c>
      <c r="W834" s="183">
        <f>ROUND((M834+O834+S834+V834)*0.15,2)</f>
        <v>3704.83</v>
      </c>
      <c r="X834" s="183">
        <f>M834+O834+S834+V834+W834</f>
        <v>28403.71</v>
      </c>
    </row>
    <row r="835" spans="1:24" ht="15">
      <c r="A835" s="11"/>
      <c r="B835" s="182" t="s">
        <v>6</v>
      </c>
      <c r="C835" s="235">
        <f>D835+G835+K835</f>
        <v>1</v>
      </c>
      <c r="D835" s="178"/>
      <c r="E835" s="178"/>
      <c r="F835" s="178"/>
      <c r="G835" s="178">
        <f>H835+I835+J835</f>
        <v>1</v>
      </c>
      <c r="H835" s="178"/>
      <c r="I835" s="178">
        <v>1</v>
      </c>
      <c r="J835" s="178"/>
      <c r="K835" s="178"/>
      <c r="L835" s="183">
        <f>L816</f>
        <v>16070</v>
      </c>
      <c r="M835" s="183">
        <f>C835*L835</f>
        <v>16070</v>
      </c>
      <c r="N835" s="183">
        <v>4</v>
      </c>
      <c r="O835" s="186">
        <f>ROUND(M835*N835/100,2)</f>
        <v>642.8</v>
      </c>
      <c r="P835" s="183"/>
      <c r="Q835" s="183"/>
      <c r="R835" s="183"/>
      <c r="S835" s="183">
        <f>ROUND(M835*R835,2)</f>
        <v>0</v>
      </c>
      <c r="T835" s="183"/>
      <c r="U835" s="183"/>
      <c r="V835" s="183">
        <f>ROUND(M835*U835/100,2)</f>
        <v>0</v>
      </c>
      <c r="W835" s="183">
        <f>ROUND((M835+O835+S835+V835)*0.15,2)</f>
        <v>2506.92</v>
      </c>
      <c r="X835" s="183">
        <f>M835+O835+S835+V835+W835</f>
        <v>19219.72</v>
      </c>
    </row>
    <row r="836" spans="1:24" ht="15">
      <c r="A836" s="11"/>
      <c r="B836" s="182" t="s">
        <v>259</v>
      </c>
      <c r="C836" s="235">
        <f>D836+G836+K836</f>
        <v>0.5</v>
      </c>
      <c r="D836" s="178"/>
      <c r="E836" s="178"/>
      <c r="F836" s="178"/>
      <c r="G836" s="178">
        <v>0.5</v>
      </c>
      <c r="H836" s="178"/>
      <c r="I836" s="178">
        <v>0.5</v>
      </c>
      <c r="J836" s="178"/>
      <c r="K836" s="178"/>
      <c r="L836" s="183">
        <f>L817</f>
        <v>17963</v>
      </c>
      <c r="M836" s="186">
        <f>C836*L836</f>
        <v>8981.5</v>
      </c>
      <c r="N836" s="183">
        <v>4</v>
      </c>
      <c r="O836" s="183">
        <f>ROUND(M836*N836/100,2)</f>
        <v>359.26</v>
      </c>
      <c r="P836" s="183"/>
      <c r="Q836" s="183"/>
      <c r="R836" s="183">
        <v>15</v>
      </c>
      <c r="S836" s="183">
        <f>ROUND(M836*R836/100,2)</f>
        <v>1347.23</v>
      </c>
      <c r="T836" s="183"/>
      <c r="U836" s="183">
        <v>15</v>
      </c>
      <c r="V836" s="183">
        <f>ROUND(M836*U836/100,2)</f>
        <v>1347.23</v>
      </c>
      <c r="W836" s="183">
        <f>ROUND((M836+O836+S836+V836)*0.15,2)</f>
        <v>1805.28</v>
      </c>
      <c r="X836" s="186">
        <f>M836+O836+S836+V836+W836</f>
        <v>13840.5</v>
      </c>
    </row>
    <row r="837" spans="1:24" ht="15" hidden="1">
      <c r="A837" s="11"/>
      <c r="B837" s="182" t="s">
        <v>11</v>
      </c>
      <c r="C837" s="235">
        <f>D837+G837+K837</f>
        <v>0</v>
      </c>
      <c r="D837" s="178"/>
      <c r="E837" s="178"/>
      <c r="F837" s="178"/>
      <c r="G837" s="178"/>
      <c r="H837" s="178"/>
      <c r="I837" s="178"/>
      <c r="J837" s="178"/>
      <c r="K837" s="178"/>
      <c r="L837" s="183">
        <v>15421</v>
      </c>
      <c r="M837" s="183">
        <f>C837*L837</f>
        <v>0</v>
      </c>
      <c r="N837" s="183">
        <f>4+25</f>
        <v>29</v>
      </c>
      <c r="O837" s="183">
        <f>ROUND(M837*N837/100,2)</f>
        <v>0</v>
      </c>
      <c r="P837" s="183"/>
      <c r="Q837" s="183"/>
      <c r="R837" s="183">
        <v>0.15</v>
      </c>
      <c r="S837" s="183">
        <f>ROUND(M837*R837,2)</f>
        <v>0</v>
      </c>
      <c r="T837" s="183"/>
      <c r="U837" s="183">
        <v>15</v>
      </c>
      <c r="V837" s="183">
        <f>ROUND(M837*U837/100,2)</f>
        <v>0</v>
      </c>
      <c r="W837" s="183">
        <f>ROUND((M837+O837+S837+V837)*0.15,2)</f>
        <v>0</v>
      </c>
      <c r="X837" s="183">
        <f>M837+O837+S837+V837+W837</f>
        <v>0</v>
      </c>
    </row>
    <row r="838" spans="1:24" ht="15.75">
      <c r="A838" s="11"/>
      <c r="B838" s="176" t="s">
        <v>54</v>
      </c>
      <c r="C838" s="185">
        <f>SUM(C834:C837)</f>
        <v>2.5</v>
      </c>
      <c r="D838" s="186">
        <f aca="true" t="shared" si="395" ref="D838:K838">SUM(D834:D837)</f>
        <v>0</v>
      </c>
      <c r="E838" s="186">
        <f t="shared" si="395"/>
        <v>0</v>
      </c>
      <c r="F838" s="186">
        <f t="shared" si="395"/>
        <v>0</v>
      </c>
      <c r="G838" s="186">
        <f t="shared" si="395"/>
        <v>2.5</v>
      </c>
      <c r="H838" s="186">
        <f t="shared" si="395"/>
        <v>0</v>
      </c>
      <c r="I838" s="186">
        <f t="shared" si="395"/>
        <v>2.5</v>
      </c>
      <c r="J838" s="186">
        <f t="shared" si="395"/>
        <v>0</v>
      </c>
      <c r="K838" s="186">
        <f t="shared" si="395"/>
        <v>0</v>
      </c>
      <c r="L838" s="186"/>
      <c r="M838" s="186">
        <f>SUM(M834:M837)</f>
        <v>43483.5</v>
      </c>
      <c r="N838" s="186"/>
      <c r="O838" s="186">
        <f>SUM(O834:O837)</f>
        <v>1739.34</v>
      </c>
      <c r="P838" s="186">
        <f>SUM(P834:P837)</f>
        <v>0</v>
      </c>
      <c r="Q838" s="186"/>
      <c r="R838" s="186"/>
      <c r="S838" s="186">
        <f>SUM(S834:S837)</f>
        <v>4112.030000000001</v>
      </c>
      <c r="T838" s="186"/>
      <c r="U838" s="186"/>
      <c r="V838" s="186">
        <f>SUM(V834:V837)</f>
        <v>4112.030000000001</v>
      </c>
      <c r="W838" s="186">
        <f>SUM(W834:W837)</f>
        <v>8017.03</v>
      </c>
      <c r="X838" s="185">
        <f>SUM(X834:X837)</f>
        <v>61463.93</v>
      </c>
    </row>
    <row r="839" spans="1:24" ht="15.75">
      <c r="A839" s="11"/>
      <c r="B839" s="189" t="s">
        <v>58</v>
      </c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</row>
    <row r="840" spans="1:24" ht="30">
      <c r="A840" s="11"/>
      <c r="B840" s="187" t="s">
        <v>323</v>
      </c>
      <c r="C840" s="235">
        <f>D840+G840+K840</f>
        <v>1</v>
      </c>
      <c r="D840" s="178"/>
      <c r="E840" s="178"/>
      <c r="F840" s="178"/>
      <c r="G840" s="178">
        <v>1</v>
      </c>
      <c r="H840" s="178"/>
      <c r="I840" s="178">
        <f>G840-H840-J840</f>
        <v>1</v>
      </c>
      <c r="J840" s="178"/>
      <c r="K840" s="178"/>
      <c r="L840" s="183">
        <f>L820</f>
        <v>10533</v>
      </c>
      <c r="M840" s="183">
        <f>C840*L840</f>
        <v>10533</v>
      </c>
      <c r="N840" s="183">
        <v>4</v>
      </c>
      <c r="O840" s="183">
        <f>ROUND(M840*N840/100,2)</f>
        <v>421.32</v>
      </c>
      <c r="P840" s="183"/>
      <c r="Q840" s="183"/>
      <c r="R840" s="183"/>
      <c r="S840" s="183">
        <f>ROUND(M840*R840,2)</f>
        <v>0</v>
      </c>
      <c r="T840" s="183"/>
      <c r="U840" s="183">
        <v>15</v>
      </c>
      <c r="V840" s="186">
        <f>ROUND(M840*U840/100,2)</f>
        <v>1579.95</v>
      </c>
      <c r="W840" s="183">
        <f>ROUND((M840+O840+S840+V840)*0.15,2)</f>
        <v>1880.14</v>
      </c>
      <c r="X840" s="183">
        <f>M840+O840+S840+V840+W840</f>
        <v>14414.41</v>
      </c>
    </row>
    <row r="841" spans="1:24" ht="15.75">
      <c r="A841" s="11"/>
      <c r="B841" s="177" t="s">
        <v>54</v>
      </c>
      <c r="C841" s="185">
        <f>C840</f>
        <v>1</v>
      </c>
      <c r="D841" s="186">
        <f aca="true" t="shared" si="396" ref="D841:K841">D840</f>
        <v>0</v>
      </c>
      <c r="E841" s="186">
        <f t="shared" si="396"/>
        <v>0</v>
      </c>
      <c r="F841" s="186">
        <f t="shared" si="396"/>
        <v>0</v>
      </c>
      <c r="G841" s="186">
        <f t="shared" si="396"/>
        <v>1</v>
      </c>
      <c r="H841" s="186">
        <f t="shared" si="396"/>
        <v>0</v>
      </c>
      <c r="I841" s="186">
        <f t="shared" si="396"/>
        <v>1</v>
      </c>
      <c r="J841" s="186">
        <f t="shared" si="396"/>
        <v>0</v>
      </c>
      <c r="K841" s="186">
        <f t="shared" si="396"/>
        <v>0</v>
      </c>
      <c r="L841" s="186"/>
      <c r="M841" s="186">
        <f>M840</f>
        <v>10533</v>
      </c>
      <c r="N841" s="186"/>
      <c r="O841" s="186">
        <f>O840</f>
        <v>421.32</v>
      </c>
      <c r="P841" s="186">
        <f>P840</f>
        <v>0</v>
      </c>
      <c r="Q841" s="186"/>
      <c r="R841" s="186"/>
      <c r="S841" s="186">
        <f>S840</f>
        <v>0</v>
      </c>
      <c r="T841" s="186"/>
      <c r="U841" s="186"/>
      <c r="V841" s="186">
        <f>V840</f>
        <v>1579.95</v>
      </c>
      <c r="W841" s="186">
        <f>W840</f>
        <v>1880.14</v>
      </c>
      <c r="X841" s="185">
        <f>X840</f>
        <v>14414.41</v>
      </c>
    </row>
    <row r="842" spans="1:24" ht="15">
      <c r="A842" s="11"/>
      <c r="B842" s="188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</row>
    <row r="843" spans="2:24" s="142" customFormat="1" ht="15.75">
      <c r="B843" s="181" t="s">
        <v>56</v>
      </c>
      <c r="C843" s="194">
        <f>C838</f>
        <v>2.5</v>
      </c>
      <c r="D843" s="194">
        <f aca="true" t="shared" si="397" ref="D843:K843">D838</f>
        <v>0</v>
      </c>
      <c r="E843" s="194">
        <f t="shared" si="397"/>
        <v>0</v>
      </c>
      <c r="F843" s="194">
        <f t="shared" si="397"/>
        <v>0</v>
      </c>
      <c r="G843" s="194">
        <f t="shared" si="397"/>
        <v>2.5</v>
      </c>
      <c r="H843" s="194">
        <f t="shared" si="397"/>
        <v>0</v>
      </c>
      <c r="I843" s="194">
        <f t="shared" si="397"/>
        <v>2.5</v>
      </c>
      <c r="J843" s="194">
        <f t="shared" si="397"/>
        <v>0</v>
      </c>
      <c r="K843" s="194">
        <f t="shared" si="397"/>
        <v>0</v>
      </c>
      <c r="L843" s="194"/>
      <c r="M843" s="194">
        <f aca="true" t="shared" si="398" ref="M843:X843">M838</f>
        <v>43483.5</v>
      </c>
      <c r="N843" s="194"/>
      <c r="O843" s="194">
        <f t="shared" si="398"/>
        <v>1739.34</v>
      </c>
      <c r="P843" s="194">
        <f t="shared" si="398"/>
        <v>0</v>
      </c>
      <c r="Q843" s="194"/>
      <c r="R843" s="194"/>
      <c r="S843" s="194">
        <f t="shared" si="398"/>
        <v>4112.030000000001</v>
      </c>
      <c r="T843" s="194"/>
      <c r="U843" s="194"/>
      <c r="V843" s="194">
        <f t="shared" si="398"/>
        <v>4112.030000000001</v>
      </c>
      <c r="W843" s="194">
        <f t="shared" si="398"/>
        <v>8017.03</v>
      </c>
      <c r="X843" s="194">
        <f t="shared" si="398"/>
        <v>61463.93</v>
      </c>
    </row>
    <row r="844" spans="2:24" s="142" customFormat="1" ht="15.75">
      <c r="B844" s="181" t="s">
        <v>58</v>
      </c>
      <c r="C844" s="194">
        <f>C841</f>
        <v>1</v>
      </c>
      <c r="D844" s="194">
        <f aca="true" t="shared" si="399" ref="D844:K844">D841</f>
        <v>0</v>
      </c>
      <c r="E844" s="194">
        <f t="shared" si="399"/>
        <v>0</v>
      </c>
      <c r="F844" s="194">
        <f t="shared" si="399"/>
        <v>0</v>
      </c>
      <c r="G844" s="194">
        <f t="shared" si="399"/>
        <v>1</v>
      </c>
      <c r="H844" s="194">
        <f t="shared" si="399"/>
        <v>0</v>
      </c>
      <c r="I844" s="194">
        <f t="shared" si="399"/>
        <v>1</v>
      </c>
      <c r="J844" s="194">
        <f t="shared" si="399"/>
        <v>0</v>
      </c>
      <c r="K844" s="194">
        <f t="shared" si="399"/>
        <v>0</v>
      </c>
      <c r="L844" s="194"/>
      <c r="M844" s="194">
        <f aca="true" t="shared" si="400" ref="M844:X844">M841</f>
        <v>10533</v>
      </c>
      <c r="N844" s="194"/>
      <c r="O844" s="194">
        <f t="shared" si="400"/>
        <v>421.32</v>
      </c>
      <c r="P844" s="194">
        <f t="shared" si="400"/>
        <v>0</v>
      </c>
      <c r="Q844" s="194"/>
      <c r="R844" s="194"/>
      <c r="S844" s="194">
        <f t="shared" si="400"/>
        <v>0</v>
      </c>
      <c r="T844" s="194"/>
      <c r="U844" s="194"/>
      <c r="V844" s="194">
        <f t="shared" si="400"/>
        <v>1579.95</v>
      </c>
      <c r="W844" s="194">
        <f t="shared" si="400"/>
        <v>1880.14</v>
      </c>
      <c r="X844" s="194">
        <f t="shared" si="400"/>
        <v>14414.41</v>
      </c>
    </row>
    <row r="845" spans="2:24" s="14" customFormat="1" ht="15.75">
      <c r="B845" s="51" t="s">
        <v>59</v>
      </c>
      <c r="C845" s="194">
        <f>SUM(C843:C844)</f>
        <v>3.5</v>
      </c>
      <c r="D845" s="194">
        <f aca="true" t="shared" si="401" ref="D845:K845">SUM(D843:D844)</f>
        <v>0</v>
      </c>
      <c r="E845" s="194">
        <f t="shared" si="401"/>
        <v>0</v>
      </c>
      <c r="F845" s="194">
        <f t="shared" si="401"/>
        <v>0</v>
      </c>
      <c r="G845" s="194">
        <f t="shared" si="401"/>
        <v>3.5</v>
      </c>
      <c r="H845" s="194">
        <f t="shared" si="401"/>
        <v>0</v>
      </c>
      <c r="I845" s="194">
        <f t="shared" si="401"/>
        <v>3.5</v>
      </c>
      <c r="J845" s="194">
        <f t="shared" si="401"/>
        <v>0</v>
      </c>
      <c r="K845" s="194">
        <f t="shared" si="401"/>
        <v>0</v>
      </c>
      <c r="L845" s="194"/>
      <c r="M845" s="194">
        <f aca="true" t="shared" si="402" ref="M845:X845">SUM(M843:M844)</f>
        <v>54016.5</v>
      </c>
      <c r="N845" s="194"/>
      <c r="O845" s="194">
        <f t="shared" si="402"/>
        <v>2160.66</v>
      </c>
      <c r="P845" s="194">
        <f t="shared" si="402"/>
        <v>0</v>
      </c>
      <c r="Q845" s="194"/>
      <c r="R845" s="194"/>
      <c r="S845" s="194">
        <f t="shared" si="402"/>
        <v>4112.030000000001</v>
      </c>
      <c r="T845" s="194"/>
      <c r="U845" s="194"/>
      <c r="V845" s="194">
        <f t="shared" si="402"/>
        <v>5691.9800000000005</v>
      </c>
      <c r="W845" s="194">
        <f t="shared" si="402"/>
        <v>9897.17</v>
      </c>
      <c r="X845" s="194">
        <f t="shared" si="402"/>
        <v>75878.34</v>
      </c>
    </row>
    <row r="846" spans="2:24" s="14" customFormat="1" ht="12.75">
      <c r="B846" s="50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</row>
    <row r="847" spans="2:24" s="24" customFormat="1" ht="18">
      <c r="B847" s="307" t="s">
        <v>171</v>
      </c>
      <c r="C847" s="307"/>
      <c r="D847" s="307"/>
      <c r="E847" s="307"/>
      <c r="F847" s="307"/>
      <c r="G847" s="307"/>
      <c r="H847" s="307"/>
      <c r="I847" s="307"/>
      <c r="J847" s="307"/>
      <c r="K847" s="307"/>
      <c r="L847" s="307"/>
      <c r="M847" s="307"/>
      <c r="N847" s="307"/>
      <c r="O847" s="307"/>
      <c r="P847" s="307"/>
      <c r="Q847" s="307"/>
      <c r="R847" s="307"/>
      <c r="S847" s="307"/>
      <c r="T847" s="307"/>
      <c r="U847" s="307"/>
      <c r="V847" s="307"/>
      <c r="W847" s="307"/>
      <c r="X847" s="307"/>
    </row>
    <row r="848" spans="1:24" ht="15.75">
      <c r="A848" s="11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1:24" s="90" customFormat="1" ht="12.75" customHeight="1">
      <c r="A849" s="283" t="s">
        <v>52</v>
      </c>
      <c r="B849" s="284" t="s">
        <v>0</v>
      </c>
      <c r="C849" s="284" t="s">
        <v>51</v>
      </c>
      <c r="D849" s="284"/>
      <c r="E849" s="284"/>
      <c r="F849" s="284"/>
      <c r="G849" s="284"/>
      <c r="H849" s="284"/>
      <c r="I849" s="284"/>
      <c r="J849" s="284"/>
      <c r="K849" s="284"/>
      <c r="L849" s="284" t="s">
        <v>105</v>
      </c>
      <c r="M849" s="284" t="s">
        <v>71</v>
      </c>
      <c r="N849" s="285" t="s">
        <v>72</v>
      </c>
      <c r="O849" s="286"/>
      <c r="P849" s="286"/>
      <c r="Q849" s="287"/>
      <c r="R849" s="284" t="s">
        <v>74</v>
      </c>
      <c r="S849" s="284"/>
      <c r="T849" s="284"/>
      <c r="U849" s="284"/>
      <c r="V849" s="284"/>
      <c r="W849" s="288" t="s">
        <v>75</v>
      </c>
      <c r="X849" s="284" t="s">
        <v>76</v>
      </c>
    </row>
    <row r="850" spans="1:24" s="90" customFormat="1" ht="81" customHeight="1">
      <c r="A850" s="283"/>
      <c r="B850" s="284"/>
      <c r="C850" s="157" t="s">
        <v>48</v>
      </c>
      <c r="D850" s="290" t="s">
        <v>49</v>
      </c>
      <c r="E850" s="290"/>
      <c r="F850" s="290"/>
      <c r="G850" s="291" t="s">
        <v>39</v>
      </c>
      <c r="H850" s="291"/>
      <c r="I850" s="291"/>
      <c r="J850" s="291"/>
      <c r="K850" s="157" t="s">
        <v>50</v>
      </c>
      <c r="L850" s="284"/>
      <c r="M850" s="284"/>
      <c r="N850" s="284" t="s">
        <v>157</v>
      </c>
      <c r="O850" s="284"/>
      <c r="P850" s="130" t="s">
        <v>73</v>
      </c>
      <c r="Q850" s="129" t="s">
        <v>195</v>
      </c>
      <c r="R850" s="284" t="s">
        <v>158</v>
      </c>
      <c r="S850" s="284"/>
      <c r="T850" s="130" t="s">
        <v>77</v>
      </c>
      <c r="U850" s="284" t="s">
        <v>159</v>
      </c>
      <c r="V850" s="284"/>
      <c r="W850" s="289"/>
      <c r="X850" s="284"/>
    </row>
    <row r="851" spans="1:24" s="132" customFormat="1" ht="15">
      <c r="A851" s="133"/>
      <c r="B851" s="163"/>
      <c r="C851" s="237"/>
      <c r="D851" s="237" t="s">
        <v>48</v>
      </c>
      <c r="E851" s="237" t="s">
        <v>196</v>
      </c>
      <c r="F851" s="237" t="s">
        <v>197</v>
      </c>
      <c r="G851" s="237" t="s">
        <v>48</v>
      </c>
      <c r="H851" s="237" t="s">
        <v>196</v>
      </c>
      <c r="I851" s="237" t="s">
        <v>197</v>
      </c>
      <c r="J851" s="238" t="s">
        <v>69</v>
      </c>
      <c r="K851" s="237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  <c r="W851" s="163"/>
      <c r="X851" s="163"/>
    </row>
    <row r="852" spans="1:24" ht="15.75">
      <c r="A852" s="11"/>
      <c r="B852" s="181" t="s">
        <v>56</v>
      </c>
      <c r="C852" s="239"/>
      <c r="D852" s="227"/>
      <c r="E852" s="227"/>
      <c r="F852" s="227"/>
      <c r="G852" s="222"/>
      <c r="H852" s="222"/>
      <c r="I852" s="178"/>
      <c r="J852" s="222"/>
      <c r="K852" s="240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</row>
    <row r="853" spans="1:24" ht="15">
      <c r="A853" s="11"/>
      <c r="B853" s="182" t="s">
        <v>6</v>
      </c>
      <c r="C853" s="235">
        <f>D853+G853+K853</f>
        <v>1</v>
      </c>
      <c r="D853" s="178"/>
      <c r="E853" s="178"/>
      <c r="F853" s="178"/>
      <c r="G853" s="178"/>
      <c r="H853" s="178"/>
      <c r="I853" s="178">
        <f>G853-H853-J853</f>
        <v>0</v>
      </c>
      <c r="J853" s="178"/>
      <c r="K853" s="178">
        <v>1</v>
      </c>
      <c r="L853" s="183">
        <f>L835</f>
        <v>16070</v>
      </c>
      <c r="M853" s="183">
        <f>C853*L853</f>
        <v>16070</v>
      </c>
      <c r="N853" s="183"/>
      <c r="O853" s="183">
        <f>ROUND(M853*N853/100,2)</f>
        <v>0</v>
      </c>
      <c r="P853" s="183"/>
      <c r="Q853" s="183"/>
      <c r="R853" s="183"/>
      <c r="S853" s="183">
        <f>ROUND(M853*R853,2)</f>
        <v>0</v>
      </c>
      <c r="T853" s="183"/>
      <c r="U853" s="183">
        <v>10</v>
      </c>
      <c r="V853" s="186">
        <f>ROUND(M853*U853/100,2)</f>
        <v>1607</v>
      </c>
      <c r="W853" s="183">
        <f>ROUND((M853+O853+S853+V853)*0.15,2)</f>
        <v>2651.55</v>
      </c>
      <c r="X853" s="183">
        <f>M853+O853+S853+V853+W853</f>
        <v>20328.55</v>
      </c>
    </row>
    <row r="854" spans="1:24" ht="15.75">
      <c r="A854" s="11"/>
      <c r="B854" s="176" t="s">
        <v>54</v>
      </c>
      <c r="C854" s="32">
        <f>SUM(C853:C853)</f>
        <v>1</v>
      </c>
      <c r="D854" s="178">
        <f aca="true" t="shared" si="403" ref="D854:K854">SUM(D853:D853)</f>
        <v>0</v>
      </c>
      <c r="E854" s="178">
        <f t="shared" si="403"/>
        <v>0</v>
      </c>
      <c r="F854" s="178">
        <f t="shared" si="403"/>
        <v>0</v>
      </c>
      <c r="G854" s="178">
        <f t="shared" si="403"/>
        <v>0</v>
      </c>
      <c r="H854" s="178">
        <f t="shared" si="403"/>
        <v>0</v>
      </c>
      <c r="I854" s="178">
        <f t="shared" si="403"/>
        <v>0</v>
      </c>
      <c r="J854" s="178">
        <f t="shared" si="403"/>
        <v>0</v>
      </c>
      <c r="K854" s="178">
        <f t="shared" si="403"/>
        <v>1</v>
      </c>
      <c r="L854" s="178"/>
      <c r="M854" s="178">
        <f aca="true" t="shared" si="404" ref="M854:X854">SUM(M853:M853)</f>
        <v>16070</v>
      </c>
      <c r="N854" s="178"/>
      <c r="O854" s="178">
        <f t="shared" si="404"/>
        <v>0</v>
      </c>
      <c r="P854" s="178">
        <f t="shared" si="404"/>
        <v>0</v>
      </c>
      <c r="Q854" s="178"/>
      <c r="R854" s="178"/>
      <c r="S854" s="178">
        <f t="shared" si="404"/>
        <v>0</v>
      </c>
      <c r="T854" s="178"/>
      <c r="U854" s="178"/>
      <c r="V854" s="178">
        <f t="shared" si="404"/>
        <v>1607</v>
      </c>
      <c r="W854" s="178">
        <f t="shared" si="404"/>
        <v>2651.55</v>
      </c>
      <c r="X854" s="32">
        <f t="shared" si="404"/>
        <v>20328.55</v>
      </c>
    </row>
    <row r="855" spans="1:24" ht="15">
      <c r="A855" s="11"/>
      <c r="B855" s="193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</row>
    <row r="856" spans="2:24" s="142" customFormat="1" ht="15.75">
      <c r="B856" s="181" t="s">
        <v>56</v>
      </c>
      <c r="C856" s="194">
        <f>C854</f>
        <v>1</v>
      </c>
      <c r="D856" s="194">
        <f aca="true" t="shared" si="405" ref="D856:K856">D854</f>
        <v>0</v>
      </c>
      <c r="E856" s="194">
        <f t="shared" si="405"/>
        <v>0</v>
      </c>
      <c r="F856" s="194">
        <f t="shared" si="405"/>
        <v>0</v>
      </c>
      <c r="G856" s="194">
        <f t="shared" si="405"/>
        <v>0</v>
      </c>
      <c r="H856" s="194">
        <f t="shared" si="405"/>
        <v>0</v>
      </c>
      <c r="I856" s="194">
        <f t="shared" si="405"/>
        <v>0</v>
      </c>
      <c r="J856" s="194">
        <f t="shared" si="405"/>
        <v>0</v>
      </c>
      <c r="K856" s="194">
        <f t="shared" si="405"/>
        <v>1</v>
      </c>
      <c r="L856" s="194"/>
      <c r="M856" s="194">
        <f aca="true" t="shared" si="406" ref="M856:X856">M854</f>
        <v>16070</v>
      </c>
      <c r="N856" s="194"/>
      <c r="O856" s="194">
        <f t="shared" si="406"/>
        <v>0</v>
      </c>
      <c r="P856" s="194">
        <f t="shared" si="406"/>
        <v>0</v>
      </c>
      <c r="Q856" s="194"/>
      <c r="R856" s="194"/>
      <c r="S856" s="194">
        <f t="shared" si="406"/>
        <v>0</v>
      </c>
      <c r="T856" s="194"/>
      <c r="U856" s="194"/>
      <c r="V856" s="194">
        <f t="shared" si="406"/>
        <v>1607</v>
      </c>
      <c r="W856" s="194">
        <f t="shared" si="406"/>
        <v>2651.55</v>
      </c>
      <c r="X856" s="194">
        <f t="shared" si="406"/>
        <v>20328.55</v>
      </c>
    </row>
    <row r="857" spans="2:24" s="14" customFormat="1" ht="15.75">
      <c r="B857" s="51" t="s">
        <v>59</v>
      </c>
      <c r="C857" s="144">
        <f>SUM(C856:C856)</f>
        <v>1</v>
      </c>
      <c r="D857" s="144">
        <f aca="true" t="shared" si="407" ref="D857:K857">SUM(D856:D856)</f>
        <v>0</v>
      </c>
      <c r="E857" s="144">
        <f t="shared" si="407"/>
        <v>0</v>
      </c>
      <c r="F857" s="144">
        <f t="shared" si="407"/>
        <v>0</v>
      </c>
      <c r="G857" s="144">
        <f t="shared" si="407"/>
        <v>0</v>
      </c>
      <c r="H857" s="144">
        <f t="shared" si="407"/>
        <v>0</v>
      </c>
      <c r="I857" s="144">
        <f t="shared" si="407"/>
        <v>0</v>
      </c>
      <c r="J857" s="144">
        <f t="shared" si="407"/>
        <v>0</v>
      </c>
      <c r="K857" s="144">
        <f t="shared" si="407"/>
        <v>1</v>
      </c>
      <c r="L857" s="144"/>
      <c r="M857" s="144">
        <f aca="true" t="shared" si="408" ref="M857:X857">SUM(M856:M856)</f>
        <v>16070</v>
      </c>
      <c r="N857" s="144"/>
      <c r="O857" s="144">
        <f t="shared" si="408"/>
        <v>0</v>
      </c>
      <c r="P857" s="144">
        <f t="shared" si="408"/>
        <v>0</v>
      </c>
      <c r="Q857" s="144"/>
      <c r="R857" s="144"/>
      <c r="S857" s="144">
        <f t="shared" si="408"/>
        <v>0</v>
      </c>
      <c r="T857" s="144"/>
      <c r="U857" s="144"/>
      <c r="V857" s="144">
        <f t="shared" si="408"/>
        <v>1607</v>
      </c>
      <c r="W857" s="144">
        <f t="shared" si="408"/>
        <v>2651.55</v>
      </c>
      <c r="X857" s="144">
        <f t="shared" si="408"/>
        <v>20328.55</v>
      </c>
    </row>
    <row r="858" spans="1:24" s="17" customFormat="1" ht="12.75">
      <c r="A858" s="11"/>
      <c r="B858" s="52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</row>
    <row r="859" spans="1:24" s="121" customFormat="1" ht="12.75">
      <c r="A859" s="87"/>
      <c r="B859" s="131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</row>
    <row r="860" spans="2:24" s="11" customFormat="1" ht="18">
      <c r="B860" s="296" t="s">
        <v>179</v>
      </c>
      <c r="C860" s="296"/>
      <c r="D860" s="296"/>
      <c r="E860" s="296"/>
      <c r="F860" s="296"/>
      <c r="G860" s="296"/>
      <c r="H860" s="296"/>
      <c r="I860" s="296"/>
      <c r="J860" s="296"/>
      <c r="K860" s="296"/>
      <c r="L860" s="296"/>
      <c r="M860" s="296"/>
      <c r="N860" s="296"/>
      <c r="O860" s="296"/>
      <c r="P860" s="296"/>
      <c r="Q860" s="296"/>
      <c r="R860" s="296"/>
      <c r="S860" s="296"/>
      <c r="T860" s="296"/>
      <c r="U860" s="296"/>
      <c r="V860" s="296"/>
      <c r="W860" s="296"/>
      <c r="X860" s="296"/>
    </row>
    <row r="861" spans="2:24" s="11" customFormat="1" ht="15.75"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</row>
    <row r="862" spans="1:24" s="87" customFormat="1" ht="18">
      <c r="A862" s="58"/>
      <c r="B862" s="295" t="s">
        <v>180</v>
      </c>
      <c r="C862" s="295"/>
      <c r="D862" s="295"/>
      <c r="E862" s="295"/>
      <c r="F862" s="295"/>
      <c r="G862" s="295"/>
      <c r="H862" s="295"/>
      <c r="I862" s="295"/>
      <c r="J862" s="295"/>
      <c r="K862" s="295"/>
      <c r="L862" s="295"/>
      <c r="M862" s="295"/>
      <c r="N862" s="295"/>
      <c r="O862" s="295"/>
      <c r="P862" s="295"/>
      <c r="Q862" s="295"/>
      <c r="R862" s="295"/>
      <c r="S862" s="295"/>
      <c r="T862" s="295"/>
      <c r="U862" s="295"/>
      <c r="V862" s="295"/>
      <c r="W862" s="295"/>
      <c r="X862" s="295"/>
    </row>
    <row r="863" spans="1:24" s="87" customFormat="1" ht="15.75">
      <c r="A863" s="138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</row>
    <row r="864" spans="1:24" s="90" customFormat="1" ht="12.75" customHeight="1">
      <c r="A864" s="308" t="s">
        <v>52</v>
      </c>
      <c r="B864" s="284" t="s">
        <v>0</v>
      </c>
      <c r="C864" s="284" t="s">
        <v>51</v>
      </c>
      <c r="D864" s="284"/>
      <c r="E864" s="284"/>
      <c r="F864" s="284"/>
      <c r="G864" s="284"/>
      <c r="H864" s="284"/>
      <c r="I864" s="284"/>
      <c r="J864" s="284"/>
      <c r="K864" s="284"/>
      <c r="L864" s="284" t="s">
        <v>105</v>
      </c>
      <c r="M864" s="284" t="s">
        <v>71</v>
      </c>
      <c r="N864" s="285" t="s">
        <v>72</v>
      </c>
      <c r="O864" s="286"/>
      <c r="P864" s="286"/>
      <c r="Q864" s="287"/>
      <c r="R864" s="284" t="s">
        <v>74</v>
      </c>
      <c r="S864" s="284"/>
      <c r="T864" s="284"/>
      <c r="U864" s="284"/>
      <c r="V864" s="284"/>
      <c r="W864" s="288" t="s">
        <v>75</v>
      </c>
      <c r="X864" s="284" t="s">
        <v>76</v>
      </c>
    </row>
    <row r="865" spans="1:24" s="90" customFormat="1" ht="81" customHeight="1">
      <c r="A865" s="283"/>
      <c r="B865" s="284"/>
      <c r="C865" s="157" t="s">
        <v>48</v>
      </c>
      <c r="D865" s="290" t="s">
        <v>49</v>
      </c>
      <c r="E865" s="290"/>
      <c r="F865" s="290"/>
      <c r="G865" s="291" t="s">
        <v>39</v>
      </c>
      <c r="H865" s="291"/>
      <c r="I865" s="291"/>
      <c r="J865" s="291"/>
      <c r="K865" s="157" t="s">
        <v>50</v>
      </c>
      <c r="L865" s="284"/>
      <c r="M865" s="284"/>
      <c r="N865" s="284" t="s">
        <v>157</v>
      </c>
      <c r="O865" s="284"/>
      <c r="P865" s="130" t="s">
        <v>73</v>
      </c>
      <c r="Q865" s="129" t="s">
        <v>195</v>
      </c>
      <c r="R865" s="284" t="s">
        <v>158</v>
      </c>
      <c r="S865" s="284"/>
      <c r="T865" s="130" t="s">
        <v>77</v>
      </c>
      <c r="U865" s="284" t="s">
        <v>159</v>
      </c>
      <c r="V865" s="284"/>
      <c r="W865" s="289"/>
      <c r="X865" s="284"/>
    </row>
    <row r="866" spans="1:24" s="132" customFormat="1" ht="15">
      <c r="A866" s="133"/>
      <c r="B866" s="163"/>
      <c r="C866" s="164"/>
      <c r="D866" s="164" t="s">
        <v>48</v>
      </c>
      <c r="E866" s="164" t="s">
        <v>196</v>
      </c>
      <c r="F866" s="164" t="s">
        <v>197</v>
      </c>
      <c r="G866" s="164" t="s">
        <v>48</v>
      </c>
      <c r="H866" s="164" t="s">
        <v>196</v>
      </c>
      <c r="I866" s="164" t="s">
        <v>197</v>
      </c>
      <c r="J866" s="165" t="s">
        <v>69</v>
      </c>
      <c r="K866" s="164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</row>
    <row r="867" spans="1:24" ht="15.75">
      <c r="A867" s="11"/>
      <c r="B867" s="189" t="s">
        <v>55</v>
      </c>
      <c r="C867" s="63"/>
      <c r="D867" s="63"/>
      <c r="E867" s="63"/>
      <c r="F867" s="63"/>
      <c r="G867" s="64"/>
      <c r="H867" s="64"/>
      <c r="I867" s="64"/>
      <c r="J867" s="64"/>
      <c r="K867" s="65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</row>
    <row r="868" spans="1:24" ht="15">
      <c r="A868" s="11"/>
      <c r="B868" s="182" t="s">
        <v>127</v>
      </c>
      <c r="C868" s="178">
        <f>D868+G868+K868</f>
        <v>3</v>
      </c>
      <c r="D868" s="178"/>
      <c r="E868" s="178"/>
      <c r="F868" s="178"/>
      <c r="G868" s="178">
        <f>H868+I868+J868+K868</f>
        <v>3</v>
      </c>
      <c r="H868" s="178">
        <v>1.5</v>
      </c>
      <c r="I868" s="178">
        <v>1.5</v>
      </c>
      <c r="J868" s="178"/>
      <c r="K868" s="178"/>
      <c r="L868" s="183">
        <v>25081</v>
      </c>
      <c r="M868" s="183">
        <f>C868*L868</f>
        <v>75243</v>
      </c>
      <c r="N868" s="183">
        <v>15</v>
      </c>
      <c r="O868" s="183">
        <f>ROUND(M868*N868/100,2)</f>
        <v>11286.45</v>
      </c>
      <c r="P868" s="183"/>
      <c r="Q868" s="183"/>
      <c r="R868" s="183"/>
      <c r="S868" s="183">
        <f>ROUND(M868*R868,2)</f>
        <v>0</v>
      </c>
      <c r="T868" s="183"/>
      <c r="U868" s="183">
        <v>15</v>
      </c>
      <c r="V868" s="183">
        <f>ROUND(M868*U868/100,2)</f>
        <v>11286.45</v>
      </c>
      <c r="W868" s="183">
        <f>ROUND((M868+O868+S868+V868)*0.15,2)</f>
        <v>14672.39</v>
      </c>
      <c r="X868" s="183">
        <f>M868+O868+S868+V868+W868</f>
        <v>112488.29</v>
      </c>
    </row>
    <row r="869" spans="1:24" ht="15.75">
      <c r="A869" s="11"/>
      <c r="B869" s="176" t="s">
        <v>54</v>
      </c>
      <c r="C869" s="32">
        <f>SUM(C868:C868)</f>
        <v>3</v>
      </c>
      <c r="D869" s="178">
        <f aca="true" t="shared" si="409" ref="D869:K869">SUM(D868:D868)</f>
        <v>0</v>
      </c>
      <c r="E869" s="178">
        <f t="shared" si="409"/>
        <v>0</v>
      </c>
      <c r="F869" s="178">
        <f t="shared" si="409"/>
        <v>0</v>
      </c>
      <c r="G869" s="178">
        <f t="shared" si="409"/>
        <v>3</v>
      </c>
      <c r="H869" s="178">
        <f t="shared" si="409"/>
        <v>1.5</v>
      </c>
      <c r="I869" s="178">
        <f t="shared" si="409"/>
        <v>1.5</v>
      </c>
      <c r="J869" s="178">
        <f t="shared" si="409"/>
        <v>0</v>
      </c>
      <c r="K869" s="178">
        <f t="shared" si="409"/>
        <v>0</v>
      </c>
      <c r="L869" s="178"/>
      <c r="M869" s="178">
        <f>SUM(M868:M868)</f>
        <v>75243</v>
      </c>
      <c r="N869" s="178"/>
      <c r="O869" s="178">
        <f>SUM(O868:O868)</f>
        <v>11286.45</v>
      </c>
      <c r="P869" s="178">
        <f>SUM(P868:P868)</f>
        <v>0</v>
      </c>
      <c r="Q869" s="178"/>
      <c r="R869" s="178"/>
      <c r="S869" s="178">
        <f>SUM(S868:S868)</f>
        <v>0</v>
      </c>
      <c r="T869" s="178"/>
      <c r="U869" s="178"/>
      <c r="V869" s="178">
        <f>SUM(V868:V868)</f>
        <v>11286.45</v>
      </c>
      <c r="W869" s="178">
        <f>SUM(W868:W868)</f>
        <v>14672.39</v>
      </c>
      <c r="X869" s="32">
        <f>SUM(X868:X868)</f>
        <v>112488.29</v>
      </c>
    </row>
    <row r="870" spans="1:24" ht="15.75">
      <c r="A870" s="11"/>
      <c r="B870" s="190" t="s">
        <v>56</v>
      </c>
      <c r="C870" s="178"/>
      <c r="D870" s="32"/>
      <c r="E870" s="32"/>
      <c r="F870" s="32"/>
      <c r="G870" s="185"/>
      <c r="H870" s="185"/>
      <c r="I870" s="178"/>
      <c r="J870" s="185"/>
      <c r="K870" s="186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</row>
    <row r="871" spans="1:24" ht="15">
      <c r="A871" s="11"/>
      <c r="B871" s="182" t="s">
        <v>295</v>
      </c>
      <c r="C871" s="178">
        <f>D871+G871+K871</f>
        <v>3</v>
      </c>
      <c r="D871" s="178"/>
      <c r="E871" s="178"/>
      <c r="F871" s="178"/>
      <c r="G871" s="178">
        <f>H871+I871+J871+K871</f>
        <v>3</v>
      </c>
      <c r="H871" s="178">
        <f>1.5+0.5</f>
        <v>2</v>
      </c>
      <c r="I871" s="178">
        <v>1</v>
      </c>
      <c r="J871" s="178"/>
      <c r="K871" s="178"/>
      <c r="L871" s="183">
        <v>15006</v>
      </c>
      <c r="M871" s="183">
        <f>C871*L871</f>
        <v>45018</v>
      </c>
      <c r="N871" s="183">
        <v>15</v>
      </c>
      <c r="O871" s="186">
        <f>ROUND(M871*N871/100,2)</f>
        <v>6752.7</v>
      </c>
      <c r="P871" s="183"/>
      <c r="Q871" s="183"/>
      <c r="R871" s="183">
        <v>15</v>
      </c>
      <c r="S871" s="186">
        <f>ROUND(M871*R871/100,2)</f>
        <v>6752.7</v>
      </c>
      <c r="T871" s="183"/>
      <c r="U871" s="183">
        <v>15</v>
      </c>
      <c r="V871" s="186">
        <f>ROUND(M871*U871/100,2)</f>
        <v>6752.7</v>
      </c>
      <c r="W871" s="183">
        <f>ROUND((M871+O871+S871+V871)*0.15,2)</f>
        <v>9791.42</v>
      </c>
      <c r="X871" s="183">
        <f>M871+O871+S871+V871+W871</f>
        <v>75067.51999999999</v>
      </c>
    </row>
    <row r="872" spans="1:24" ht="15.75">
      <c r="A872" s="11"/>
      <c r="B872" s="176" t="s">
        <v>54</v>
      </c>
      <c r="C872" s="32">
        <f>SUM(C871:C871)</f>
        <v>3</v>
      </c>
      <c r="D872" s="178">
        <f aca="true" t="shared" si="410" ref="D872:K872">SUM(D871:D871)</f>
        <v>0</v>
      </c>
      <c r="E872" s="178">
        <f t="shared" si="410"/>
        <v>0</v>
      </c>
      <c r="F872" s="178">
        <f t="shared" si="410"/>
        <v>0</v>
      </c>
      <c r="G872" s="178">
        <f t="shared" si="410"/>
        <v>3</v>
      </c>
      <c r="H872" s="178">
        <f t="shared" si="410"/>
        <v>2</v>
      </c>
      <c r="I872" s="178">
        <f t="shared" si="410"/>
        <v>1</v>
      </c>
      <c r="J872" s="178">
        <f t="shared" si="410"/>
        <v>0</v>
      </c>
      <c r="K872" s="178">
        <f t="shared" si="410"/>
        <v>0</v>
      </c>
      <c r="L872" s="178"/>
      <c r="M872" s="178">
        <f>SUM(M871:M871)</f>
        <v>45018</v>
      </c>
      <c r="N872" s="178"/>
      <c r="O872" s="178">
        <f>SUM(O871:O871)</f>
        <v>6752.7</v>
      </c>
      <c r="P872" s="178">
        <f>SUM(P871:P871)</f>
        <v>0</v>
      </c>
      <c r="Q872" s="178"/>
      <c r="R872" s="178"/>
      <c r="S872" s="178">
        <f>SUM(S871:S871)</f>
        <v>6752.7</v>
      </c>
      <c r="T872" s="178"/>
      <c r="U872" s="178"/>
      <c r="V872" s="178">
        <f>SUM(V871:V871)</f>
        <v>6752.7</v>
      </c>
      <c r="W872" s="178">
        <f>SUM(W871:W871)</f>
        <v>9791.42</v>
      </c>
      <c r="X872" s="32">
        <f>SUM(X871:X871)</f>
        <v>75067.51999999999</v>
      </c>
    </row>
    <row r="873" spans="1:24" ht="15.75">
      <c r="A873" s="11"/>
      <c r="B873" s="189" t="s">
        <v>58</v>
      </c>
      <c r="C873" s="178"/>
      <c r="D873" s="32"/>
      <c r="E873" s="32"/>
      <c r="F873" s="32"/>
      <c r="G873" s="185"/>
      <c r="H873" s="185"/>
      <c r="I873" s="178"/>
      <c r="J873" s="185"/>
      <c r="K873" s="186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</row>
    <row r="874" spans="1:24" ht="30">
      <c r="A874" s="11"/>
      <c r="B874" s="187" t="s">
        <v>323</v>
      </c>
      <c r="C874" s="178">
        <f>D874+G874+K874</f>
        <v>1</v>
      </c>
      <c r="D874" s="178"/>
      <c r="E874" s="178"/>
      <c r="F874" s="178"/>
      <c r="G874" s="178">
        <v>1</v>
      </c>
      <c r="H874" s="178"/>
      <c r="I874" s="178">
        <f>G874-H874-J874</f>
        <v>1</v>
      </c>
      <c r="J874" s="178"/>
      <c r="K874" s="178"/>
      <c r="L874" s="183">
        <v>10533</v>
      </c>
      <c r="M874" s="183">
        <f>C874*L874</f>
        <v>10533</v>
      </c>
      <c r="N874" s="183">
        <v>4</v>
      </c>
      <c r="O874" s="183">
        <f>ROUND(M874*N874/100,2)</f>
        <v>421.32</v>
      </c>
      <c r="P874" s="183"/>
      <c r="Q874" s="183"/>
      <c r="R874" s="183"/>
      <c r="S874" s="183">
        <f>ROUND(M874*R874,2)</f>
        <v>0</v>
      </c>
      <c r="T874" s="183"/>
      <c r="U874" s="183">
        <v>15</v>
      </c>
      <c r="V874" s="183">
        <f>ROUND(M874*U874/100,2)</f>
        <v>1579.95</v>
      </c>
      <c r="W874" s="183">
        <f>ROUND((M874+O874+S874+V874)*0.15,2)</f>
        <v>1880.14</v>
      </c>
      <c r="X874" s="183">
        <f>M874+O874+S874+V874+W874</f>
        <v>14414.41</v>
      </c>
    </row>
    <row r="875" spans="1:24" ht="15.75">
      <c r="A875" s="11"/>
      <c r="B875" s="176" t="s">
        <v>54</v>
      </c>
      <c r="C875" s="32">
        <f aca="true" t="shared" si="411" ref="C875:K875">C874</f>
        <v>1</v>
      </c>
      <c r="D875" s="178">
        <f t="shared" si="411"/>
        <v>0</v>
      </c>
      <c r="E875" s="178">
        <f t="shared" si="411"/>
        <v>0</v>
      </c>
      <c r="F875" s="178">
        <f t="shared" si="411"/>
        <v>0</v>
      </c>
      <c r="G875" s="178">
        <f t="shared" si="411"/>
        <v>1</v>
      </c>
      <c r="H875" s="178">
        <f t="shared" si="411"/>
        <v>0</v>
      </c>
      <c r="I875" s="178">
        <f t="shared" si="411"/>
        <v>1</v>
      </c>
      <c r="J875" s="178">
        <f t="shared" si="411"/>
        <v>0</v>
      </c>
      <c r="K875" s="178">
        <f t="shared" si="411"/>
        <v>0</v>
      </c>
      <c r="L875" s="178"/>
      <c r="M875" s="178">
        <f aca="true" t="shared" si="412" ref="M875:X875">M874</f>
        <v>10533</v>
      </c>
      <c r="N875" s="178"/>
      <c r="O875" s="178">
        <f t="shared" si="412"/>
        <v>421.32</v>
      </c>
      <c r="P875" s="178">
        <f t="shared" si="412"/>
        <v>0</v>
      </c>
      <c r="Q875" s="178"/>
      <c r="R875" s="178"/>
      <c r="S875" s="178">
        <f t="shared" si="412"/>
        <v>0</v>
      </c>
      <c r="T875" s="178"/>
      <c r="U875" s="178"/>
      <c r="V875" s="178">
        <f t="shared" si="412"/>
        <v>1579.95</v>
      </c>
      <c r="W875" s="178">
        <f t="shared" si="412"/>
        <v>1880.14</v>
      </c>
      <c r="X875" s="32">
        <f t="shared" si="412"/>
        <v>14414.41</v>
      </c>
    </row>
    <row r="876" spans="1:24" ht="15">
      <c r="A876" s="11"/>
      <c r="B876" s="188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</row>
    <row r="877" spans="2:24" s="142" customFormat="1" ht="15.75">
      <c r="B877" s="181" t="s">
        <v>55</v>
      </c>
      <c r="C877" s="144">
        <f>C869</f>
        <v>3</v>
      </c>
      <c r="D877" s="144">
        <f aca="true" t="shared" si="413" ref="D877:X877">D869</f>
        <v>0</v>
      </c>
      <c r="E877" s="144">
        <f t="shared" si="413"/>
        <v>0</v>
      </c>
      <c r="F877" s="144">
        <f t="shared" si="413"/>
        <v>0</v>
      </c>
      <c r="G877" s="144">
        <f t="shared" si="413"/>
        <v>3</v>
      </c>
      <c r="H877" s="144">
        <f t="shared" si="413"/>
        <v>1.5</v>
      </c>
      <c r="I877" s="144">
        <f t="shared" si="413"/>
        <v>1.5</v>
      </c>
      <c r="J877" s="144">
        <f t="shared" si="413"/>
        <v>0</v>
      </c>
      <c r="K877" s="144">
        <f t="shared" si="413"/>
        <v>0</v>
      </c>
      <c r="L877" s="144">
        <f t="shared" si="413"/>
        <v>0</v>
      </c>
      <c r="M877" s="144">
        <f t="shared" si="413"/>
        <v>75243</v>
      </c>
      <c r="N877" s="144"/>
      <c r="O877" s="144">
        <f t="shared" si="413"/>
        <v>11286.45</v>
      </c>
      <c r="P877" s="144">
        <f t="shared" si="413"/>
        <v>0</v>
      </c>
      <c r="Q877" s="144"/>
      <c r="R877" s="144"/>
      <c r="S877" s="144">
        <f t="shared" si="413"/>
        <v>0</v>
      </c>
      <c r="T877" s="144"/>
      <c r="U877" s="144"/>
      <c r="V877" s="144">
        <f t="shared" si="413"/>
        <v>11286.45</v>
      </c>
      <c r="W877" s="144">
        <f t="shared" si="413"/>
        <v>14672.39</v>
      </c>
      <c r="X877" s="144">
        <f t="shared" si="413"/>
        <v>112488.29</v>
      </c>
    </row>
    <row r="878" spans="2:24" s="142" customFormat="1" ht="15.75">
      <c r="B878" s="181" t="s">
        <v>56</v>
      </c>
      <c r="C878" s="144">
        <f>C872</f>
        <v>3</v>
      </c>
      <c r="D878" s="144">
        <f aca="true" t="shared" si="414" ref="D878:X878">D872</f>
        <v>0</v>
      </c>
      <c r="E878" s="144">
        <f t="shared" si="414"/>
        <v>0</v>
      </c>
      <c r="F878" s="144">
        <f t="shared" si="414"/>
        <v>0</v>
      </c>
      <c r="G878" s="144">
        <f t="shared" si="414"/>
        <v>3</v>
      </c>
      <c r="H878" s="144">
        <f t="shared" si="414"/>
        <v>2</v>
      </c>
      <c r="I878" s="144">
        <f t="shared" si="414"/>
        <v>1</v>
      </c>
      <c r="J878" s="144">
        <f t="shared" si="414"/>
        <v>0</v>
      </c>
      <c r="K878" s="144">
        <f t="shared" si="414"/>
        <v>0</v>
      </c>
      <c r="L878" s="144">
        <f t="shared" si="414"/>
        <v>0</v>
      </c>
      <c r="M878" s="144">
        <f t="shared" si="414"/>
        <v>45018</v>
      </c>
      <c r="N878" s="144"/>
      <c r="O878" s="144">
        <f t="shared" si="414"/>
        <v>6752.7</v>
      </c>
      <c r="P878" s="144">
        <f t="shared" si="414"/>
        <v>0</v>
      </c>
      <c r="Q878" s="144"/>
      <c r="R878" s="144"/>
      <c r="S878" s="144">
        <f t="shared" si="414"/>
        <v>6752.7</v>
      </c>
      <c r="T878" s="144"/>
      <c r="U878" s="144"/>
      <c r="V878" s="144">
        <f t="shared" si="414"/>
        <v>6752.7</v>
      </c>
      <c r="W878" s="144">
        <f t="shared" si="414"/>
        <v>9791.42</v>
      </c>
      <c r="X878" s="144">
        <f t="shared" si="414"/>
        <v>75067.51999999999</v>
      </c>
    </row>
    <row r="879" spans="2:24" s="142" customFormat="1" ht="15.75">
      <c r="B879" s="181" t="s">
        <v>58</v>
      </c>
      <c r="C879" s="144">
        <f>C875</f>
        <v>1</v>
      </c>
      <c r="D879" s="144">
        <f aca="true" t="shared" si="415" ref="D879:X879">D875</f>
        <v>0</v>
      </c>
      <c r="E879" s="144">
        <f t="shared" si="415"/>
        <v>0</v>
      </c>
      <c r="F879" s="144">
        <f t="shared" si="415"/>
        <v>0</v>
      </c>
      <c r="G879" s="144">
        <f t="shared" si="415"/>
        <v>1</v>
      </c>
      <c r="H879" s="144">
        <f t="shared" si="415"/>
        <v>0</v>
      </c>
      <c r="I879" s="144">
        <f t="shared" si="415"/>
        <v>1</v>
      </c>
      <c r="J879" s="144">
        <f t="shared" si="415"/>
        <v>0</v>
      </c>
      <c r="K879" s="144">
        <f t="shared" si="415"/>
        <v>0</v>
      </c>
      <c r="L879" s="144">
        <f t="shared" si="415"/>
        <v>0</v>
      </c>
      <c r="M879" s="144">
        <f t="shared" si="415"/>
        <v>10533</v>
      </c>
      <c r="N879" s="144"/>
      <c r="O879" s="144">
        <f t="shared" si="415"/>
        <v>421.32</v>
      </c>
      <c r="P879" s="144">
        <f t="shared" si="415"/>
        <v>0</v>
      </c>
      <c r="Q879" s="144"/>
      <c r="R879" s="144"/>
      <c r="S879" s="144">
        <f t="shared" si="415"/>
        <v>0</v>
      </c>
      <c r="T879" s="144"/>
      <c r="U879" s="144"/>
      <c r="V879" s="144">
        <f t="shared" si="415"/>
        <v>1579.95</v>
      </c>
      <c r="W879" s="144">
        <f t="shared" si="415"/>
        <v>1880.14</v>
      </c>
      <c r="X879" s="144">
        <f t="shared" si="415"/>
        <v>14414.41</v>
      </c>
    </row>
    <row r="880" spans="2:24" s="14" customFormat="1" ht="15.75">
      <c r="B880" s="51" t="s">
        <v>59</v>
      </c>
      <c r="C880" s="144">
        <f>SUM(C877:C879)</f>
        <v>7</v>
      </c>
      <c r="D880" s="144">
        <f aca="true" t="shared" si="416" ref="D880:X880">SUM(D877:D879)</f>
        <v>0</v>
      </c>
      <c r="E880" s="144">
        <f t="shared" si="416"/>
        <v>0</v>
      </c>
      <c r="F880" s="144">
        <f t="shared" si="416"/>
        <v>0</v>
      </c>
      <c r="G880" s="144">
        <f t="shared" si="416"/>
        <v>7</v>
      </c>
      <c r="H880" s="144">
        <f t="shared" si="416"/>
        <v>3.5</v>
      </c>
      <c r="I880" s="144">
        <f t="shared" si="416"/>
        <v>3.5</v>
      </c>
      <c r="J880" s="144">
        <f t="shared" si="416"/>
        <v>0</v>
      </c>
      <c r="K880" s="144">
        <f t="shared" si="416"/>
        <v>0</v>
      </c>
      <c r="L880" s="144">
        <f t="shared" si="416"/>
        <v>0</v>
      </c>
      <c r="M880" s="144">
        <f t="shared" si="416"/>
        <v>130794</v>
      </c>
      <c r="N880" s="144"/>
      <c r="O880" s="144">
        <f t="shared" si="416"/>
        <v>18460.47</v>
      </c>
      <c r="P880" s="144">
        <f t="shared" si="416"/>
        <v>0</v>
      </c>
      <c r="Q880" s="144"/>
      <c r="R880" s="144"/>
      <c r="S880" s="144">
        <f t="shared" si="416"/>
        <v>6752.7</v>
      </c>
      <c r="T880" s="144"/>
      <c r="U880" s="144"/>
      <c r="V880" s="144">
        <f t="shared" si="416"/>
        <v>19619.100000000002</v>
      </c>
      <c r="W880" s="144">
        <f t="shared" si="416"/>
        <v>26343.949999999997</v>
      </c>
      <c r="X880" s="144">
        <f t="shared" si="416"/>
        <v>201970.22</v>
      </c>
    </row>
    <row r="881" spans="2:24" s="14" customFormat="1" ht="12.75">
      <c r="B881" s="50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</row>
    <row r="882" spans="2:24" s="11" customFormat="1" ht="18">
      <c r="B882" s="297" t="s">
        <v>181</v>
      </c>
      <c r="C882" s="297"/>
      <c r="D882" s="297"/>
      <c r="E882" s="297"/>
      <c r="F882" s="297"/>
      <c r="G882" s="297"/>
      <c r="H882" s="297"/>
      <c r="I882" s="297"/>
      <c r="J882" s="297"/>
      <c r="K882" s="297"/>
      <c r="L882" s="297"/>
      <c r="M882" s="297"/>
      <c r="N882" s="297"/>
      <c r="O882" s="297"/>
      <c r="P882" s="297"/>
      <c r="Q882" s="297"/>
      <c r="R882" s="297"/>
      <c r="S882" s="297"/>
      <c r="T882" s="297"/>
      <c r="U882" s="297"/>
      <c r="V882" s="297"/>
      <c r="W882" s="297"/>
      <c r="X882" s="297"/>
    </row>
    <row r="883" spans="2:24" s="11" customFormat="1" ht="15.75"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</row>
    <row r="884" spans="1:24" s="90" customFormat="1" ht="12.75" customHeight="1">
      <c r="A884" s="283" t="s">
        <v>52</v>
      </c>
      <c r="B884" s="284" t="s">
        <v>0</v>
      </c>
      <c r="C884" s="284" t="s">
        <v>51</v>
      </c>
      <c r="D884" s="284"/>
      <c r="E884" s="284"/>
      <c r="F884" s="284"/>
      <c r="G884" s="284"/>
      <c r="H884" s="284"/>
      <c r="I884" s="284"/>
      <c r="J884" s="284"/>
      <c r="K884" s="284"/>
      <c r="L884" s="284" t="s">
        <v>105</v>
      </c>
      <c r="M884" s="284" t="s">
        <v>71</v>
      </c>
      <c r="N884" s="285" t="s">
        <v>72</v>
      </c>
      <c r="O884" s="286"/>
      <c r="P884" s="286"/>
      <c r="Q884" s="287"/>
      <c r="R884" s="284" t="s">
        <v>74</v>
      </c>
      <c r="S884" s="284"/>
      <c r="T884" s="284"/>
      <c r="U884" s="284"/>
      <c r="V884" s="284"/>
      <c r="W884" s="288" t="s">
        <v>75</v>
      </c>
      <c r="X884" s="284" t="s">
        <v>76</v>
      </c>
    </row>
    <row r="885" spans="1:24" s="90" customFormat="1" ht="81" customHeight="1">
      <c r="A885" s="283"/>
      <c r="B885" s="284"/>
      <c r="C885" s="157" t="s">
        <v>48</v>
      </c>
      <c r="D885" s="290" t="s">
        <v>49</v>
      </c>
      <c r="E885" s="290"/>
      <c r="F885" s="290"/>
      <c r="G885" s="291" t="s">
        <v>39</v>
      </c>
      <c r="H885" s="291"/>
      <c r="I885" s="291"/>
      <c r="J885" s="291"/>
      <c r="K885" s="157" t="s">
        <v>50</v>
      </c>
      <c r="L885" s="284"/>
      <c r="M885" s="284"/>
      <c r="N885" s="284" t="s">
        <v>157</v>
      </c>
      <c r="O885" s="284"/>
      <c r="P885" s="130" t="s">
        <v>73</v>
      </c>
      <c r="Q885" s="129" t="s">
        <v>195</v>
      </c>
      <c r="R885" s="284" t="s">
        <v>158</v>
      </c>
      <c r="S885" s="284"/>
      <c r="T885" s="130" t="s">
        <v>77</v>
      </c>
      <c r="U885" s="284" t="s">
        <v>159</v>
      </c>
      <c r="V885" s="284"/>
      <c r="W885" s="289"/>
      <c r="X885" s="284"/>
    </row>
    <row r="886" spans="1:24" s="132" customFormat="1" ht="15">
      <c r="A886" s="133"/>
      <c r="B886" s="163"/>
      <c r="C886" s="164"/>
      <c r="D886" s="164" t="s">
        <v>48</v>
      </c>
      <c r="E886" s="164" t="s">
        <v>196</v>
      </c>
      <c r="F886" s="164" t="s">
        <v>197</v>
      </c>
      <c r="G886" s="164" t="s">
        <v>48</v>
      </c>
      <c r="H886" s="164" t="s">
        <v>196</v>
      </c>
      <c r="I886" s="164" t="s">
        <v>197</v>
      </c>
      <c r="J886" s="165" t="s">
        <v>69</v>
      </c>
      <c r="K886" s="164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  <c r="W886" s="163"/>
      <c r="X886" s="163"/>
    </row>
    <row r="887" spans="1:24" ht="15.75">
      <c r="A887" s="11"/>
      <c r="B887" s="189" t="s">
        <v>55</v>
      </c>
      <c r="C887" s="63"/>
      <c r="D887" s="63"/>
      <c r="E887" s="63"/>
      <c r="F887" s="63"/>
      <c r="G887" s="64"/>
      <c r="H887" s="64"/>
      <c r="I887" s="64"/>
      <c r="J887" s="64"/>
      <c r="K887" s="65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</row>
    <row r="888" spans="1:24" ht="15">
      <c r="A888" s="11"/>
      <c r="B888" s="182" t="s">
        <v>127</v>
      </c>
      <c r="C888" s="178">
        <f>D888+G888+K888</f>
        <v>0.75</v>
      </c>
      <c r="D888" s="178"/>
      <c r="E888" s="178"/>
      <c r="F888" s="178"/>
      <c r="G888" s="178">
        <v>0.75</v>
      </c>
      <c r="H888" s="178"/>
      <c r="I888" s="178">
        <f>G888-H888-J888</f>
        <v>0.75</v>
      </c>
      <c r="J888" s="178"/>
      <c r="K888" s="178"/>
      <c r="L888" s="183">
        <v>25081</v>
      </c>
      <c r="M888" s="183">
        <f>C888*L888</f>
        <v>18810.75</v>
      </c>
      <c r="N888" s="183">
        <v>15</v>
      </c>
      <c r="O888" s="183">
        <f>ROUND(M888*N888/100,2)</f>
        <v>2821.61</v>
      </c>
      <c r="P888" s="183"/>
      <c r="Q888" s="183"/>
      <c r="R888" s="183"/>
      <c r="S888" s="183">
        <f>ROUND(M888*R888,2)</f>
        <v>0</v>
      </c>
      <c r="T888" s="183"/>
      <c r="U888" s="183"/>
      <c r="V888" s="183">
        <f>ROUND(M888*U888/100,2)</f>
        <v>0</v>
      </c>
      <c r="W888" s="183">
        <f>ROUND((M888+O888+S888+V888)*0.15,2)</f>
        <v>3244.85</v>
      </c>
      <c r="X888" s="183">
        <f>M888+O888+S888+V888+W888</f>
        <v>24877.21</v>
      </c>
    </row>
    <row r="889" spans="1:24" ht="15.75">
      <c r="A889" s="11"/>
      <c r="B889" s="176" t="s">
        <v>54</v>
      </c>
      <c r="C889" s="32">
        <f>C888</f>
        <v>0.75</v>
      </c>
      <c r="D889" s="178">
        <f aca="true" t="shared" si="417" ref="D889:K889">D888</f>
        <v>0</v>
      </c>
      <c r="E889" s="178">
        <f t="shared" si="417"/>
        <v>0</v>
      </c>
      <c r="F889" s="178">
        <f t="shared" si="417"/>
        <v>0</v>
      </c>
      <c r="G889" s="178">
        <f t="shared" si="417"/>
        <v>0.75</v>
      </c>
      <c r="H889" s="178">
        <f t="shared" si="417"/>
        <v>0</v>
      </c>
      <c r="I889" s="178">
        <f t="shared" si="417"/>
        <v>0.75</v>
      </c>
      <c r="J889" s="178">
        <f t="shared" si="417"/>
        <v>0</v>
      </c>
      <c r="K889" s="178">
        <f t="shared" si="417"/>
        <v>0</v>
      </c>
      <c r="L889" s="178"/>
      <c r="M889" s="178">
        <f aca="true" t="shared" si="418" ref="M889:X889">M888</f>
        <v>18810.75</v>
      </c>
      <c r="N889" s="178"/>
      <c r="O889" s="178">
        <f t="shared" si="418"/>
        <v>2821.61</v>
      </c>
      <c r="P889" s="178">
        <f t="shared" si="418"/>
        <v>0</v>
      </c>
      <c r="Q889" s="178"/>
      <c r="R889" s="178"/>
      <c r="S889" s="178">
        <f t="shared" si="418"/>
        <v>0</v>
      </c>
      <c r="T889" s="178"/>
      <c r="U889" s="178"/>
      <c r="V889" s="178">
        <f t="shared" si="418"/>
        <v>0</v>
      </c>
      <c r="W889" s="178">
        <f t="shared" si="418"/>
        <v>3244.85</v>
      </c>
      <c r="X889" s="32">
        <f t="shared" si="418"/>
        <v>24877.21</v>
      </c>
    </row>
    <row r="890" spans="1:24" ht="15.75">
      <c r="A890" s="11"/>
      <c r="B890" s="190" t="s">
        <v>56</v>
      </c>
      <c r="C890" s="178"/>
      <c r="D890" s="32"/>
      <c r="E890" s="32"/>
      <c r="F890" s="32"/>
      <c r="G890" s="185"/>
      <c r="H890" s="185"/>
      <c r="I890" s="178"/>
      <c r="J890" s="185"/>
      <c r="K890" s="186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</row>
    <row r="891" spans="1:24" ht="15">
      <c r="A891" s="11"/>
      <c r="B891" s="182" t="s">
        <v>295</v>
      </c>
      <c r="C891" s="178">
        <f>D891+G891+K891</f>
        <v>1</v>
      </c>
      <c r="D891" s="178"/>
      <c r="E891" s="178"/>
      <c r="F891" s="178"/>
      <c r="G891" s="178">
        <v>1</v>
      </c>
      <c r="H891" s="178"/>
      <c r="I891" s="178">
        <f>G891-H891-J891</f>
        <v>1</v>
      </c>
      <c r="J891" s="178"/>
      <c r="K891" s="178"/>
      <c r="L891" s="183">
        <f>L871</f>
        <v>15006</v>
      </c>
      <c r="M891" s="183">
        <f>C891*L891</f>
        <v>15006</v>
      </c>
      <c r="N891" s="183">
        <v>15</v>
      </c>
      <c r="O891" s="186">
        <f>ROUND(M891*N891/100,2)</f>
        <v>2250.9</v>
      </c>
      <c r="P891" s="183"/>
      <c r="Q891" s="183"/>
      <c r="R891" s="183"/>
      <c r="S891" s="183">
        <f>ROUND(M891*R891,2)</f>
        <v>0</v>
      </c>
      <c r="T891" s="183"/>
      <c r="U891" s="183">
        <v>15</v>
      </c>
      <c r="V891" s="186">
        <f>ROUND(M891*U891/100,2)</f>
        <v>2250.9</v>
      </c>
      <c r="W891" s="183">
        <f>ROUND((M891+O891+S891+V891)*0.15,2)</f>
        <v>2926.17</v>
      </c>
      <c r="X891" s="183">
        <f>M891+O891+S891+V891+W891</f>
        <v>22433.97</v>
      </c>
    </row>
    <row r="892" spans="1:24" ht="15.75">
      <c r="A892" s="11"/>
      <c r="B892" s="176" t="s">
        <v>54</v>
      </c>
      <c r="C892" s="32">
        <f>C891</f>
        <v>1</v>
      </c>
      <c r="D892" s="178">
        <f aca="true" t="shared" si="419" ref="D892:K892">D891</f>
        <v>0</v>
      </c>
      <c r="E892" s="178">
        <f t="shared" si="419"/>
        <v>0</v>
      </c>
      <c r="F892" s="178">
        <f t="shared" si="419"/>
        <v>0</v>
      </c>
      <c r="G892" s="178">
        <f t="shared" si="419"/>
        <v>1</v>
      </c>
      <c r="H892" s="178">
        <f t="shared" si="419"/>
        <v>0</v>
      </c>
      <c r="I892" s="178">
        <f t="shared" si="419"/>
        <v>1</v>
      </c>
      <c r="J892" s="178">
        <f t="shared" si="419"/>
        <v>0</v>
      </c>
      <c r="K892" s="178">
        <f t="shared" si="419"/>
        <v>0</v>
      </c>
      <c r="L892" s="178"/>
      <c r="M892" s="178">
        <f>M891</f>
        <v>15006</v>
      </c>
      <c r="N892" s="178"/>
      <c r="O892" s="178">
        <f>O891</f>
        <v>2250.9</v>
      </c>
      <c r="P892" s="178">
        <f>P891</f>
        <v>0</v>
      </c>
      <c r="Q892" s="178"/>
      <c r="R892" s="178"/>
      <c r="S892" s="178">
        <f>S891</f>
        <v>0</v>
      </c>
      <c r="T892" s="178"/>
      <c r="U892" s="178"/>
      <c r="V892" s="178">
        <f>V891</f>
        <v>2250.9</v>
      </c>
      <c r="W892" s="178">
        <f>W891</f>
        <v>2926.17</v>
      </c>
      <c r="X892" s="32">
        <f>X891</f>
        <v>22433.97</v>
      </c>
    </row>
    <row r="893" spans="1:24" ht="15.75" hidden="1">
      <c r="A893" s="11"/>
      <c r="B893" s="181" t="s">
        <v>58</v>
      </c>
      <c r="C893" s="178"/>
      <c r="D893" s="32"/>
      <c r="E893" s="32"/>
      <c r="F893" s="32"/>
      <c r="G893" s="185"/>
      <c r="H893" s="185"/>
      <c r="I893" s="178">
        <f>G893-H893-J893</f>
        <v>0</v>
      </c>
      <c r="J893" s="185"/>
      <c r="K893" s="186"/>
      <c r="L893" s="183"/>
      <c r="M893" s="183">
        <f>C893*L893</f>
        <v>0</v>
      </c>
      <c r="N893" s="183"/>
      <c r="O893" s="183">
        <f>ROUND(M893*N893/100,2)</f>
        <v>0</v>
      </c>
      <c r="P893" s="183"/>
      <c r="Q893" s="183"/>
      <c r="R893" s="183"/>
      <c r="S893" s="183">
        <f>ROUND(M893*R893,2)</f>
        <v>0</v>
      </c>
      <c r="T893" s="183"/>
      <c r="U893" s="183"/>
      <c r="V893" s="183">
        <f>ROUND(M893*U893/100,2)</f>
        <v>0</v>
      </c>
      <c r="W893" s="183">
        <f>ROUND((M893+O893+S893+V893)*0.15,2)</f>
        <v>0</v>
      </c>
      <c r="X893" s="183">
        <f>M893+O893+S893+V893+W893</f>
        <v>0</v>
      </c>
    </row>
    <row r="894" spans="1:24" ht="15" hidden="1">
      <c r="A894" s="11"/>
      <c r="B894" s="182" t="s">
        <v>79</v>
      </c>
      <c r="C894" s="178">
        <f>D894+G894+K894</f>
        <v>0</v>
      </c>
      <c r="D894" s="178"/>
      <c r="E894" s="178"/>
      <c r="F894" s="178"/>
      <c r="G894" s="178">
        <v>0</v>
      </c>
      <c r="H894" s="178"/>
      <c r="I894" s="178">
        <f>G894-H894-J894</f>
        <v>0</v>
      </c>
      <c r="J894" s="178"/>
      <c r="K894" s="178"/>
      <c r="L894" s="183">
        <v>3067</v>
      </c>
      <c r="M894" s="183">
        <f>C894*L894</f>
        <v>0</v>
      </c>
      <c r="N894" s="183"/>
      <c r="O894" s="183">
        <f>ROUND(M894*N894/100,2)</f>
        <v>0</v>
      </c>
      <c r="P894" s="183"/>
      <c r="Q894" s="183"/>
      <c r="R894" s="183"/>
      <c r="S894" s="183">
        <f>ROUND(M894*R894,2)</f>
        <v>0</v>
      </c>
      <c r="T894" s="183"/>
      <c r="U894" s="183"/>
      <c r="V894" s="183">
        <f>ROUND(M894*U894/100,2)</f>
        <v>0</v>
      </c>
      <c r="W894" s="183">
        <f>ROUND((M894+O894+S894+V894)*0.15,2)</f>
        <v>0</v>
      </c>
      <c r="X894" s="183">
        <f>M894+O894+S894+V894+W894</f>
        <v>0</v>
      </c>
    </row>
    <row r="895" spans="1:24" ht="15.75" hidden="1">
      <c r="A895" s="11"/>
      <c r="B895" s="176" t="s">
        <v>54</v>
      </c>
      <c r="C895" s="178">
        <f>C894</f>
        <v>0</v>
      </c>
      <c r="D895" s="178">
        <f aca="true" t="shared" si="420" ref="D895:K895">D894</f>
        <v>0</v>
      </c>
      <c r="E895" s="178">
        <f t="shared" si="420"/>
        <v>0</v>
      </c>
      <c r="F895" s="178">
        <f t="shared" si="420"/>
        <v>0</v>
      </c>
      <c r="G895" s="178">
        <f t="shared" si="420"/>
        <v>0</v>
      </c>
      <c r="H895" s="178">
        <f t="shared" si="420"/>
        <v>0</v>
      </c>
      <c r="I895" s="178">
        <f t="shared" si="420"/>
        <v>0</v>
      </c>
      <c r="J895" s="178">
        <f t="shared" si="420"/>
        <v>0</v>
      </c>
      <c r="K895" s="178">
        <f t="shared" si="420"/>
        <v>0</v>
      </c>
      <c r="L895" s="178"/>
      <c r="M895" s="178">
        <f aca="true" t="shared" si="421" ref="M895:X895">M894</f>
        <v>0</v>
      </c>
      <c r="N895" s="178">
        <f t="shared" si="421"/>
        <v>0</v>
      </c>
      <c r="O895" s="178">
        <f t="shared" si="421"/>
        <v>0</v>
      </c>
      <c r="P895" s="178">
        <f t="shared" si="421"/>
        <v>0</v>
      </c>
      <c r="Q895" s="178"/>
      <c r="R895" s="178">
        <f t="shared" si="421"/>
        <v>0</v>
      </c>
      <c r="S895" s="178">
        <f t="shared" si="421"/>
        <v>0</v>
      </c>
      <c r="T895" s="178"/>
      <c r="U895" s="178">
        <f t="shared" si="421"/>
        <v>0</v>
      </c>
      <c r="V895" s="178">
        <f t="shared" si="421"/>
        <v>0</v>
      </c>
      <c r="W895" s="178">
        <f t="shared" si="421"/>
        <v>0</v>
      </c>
      <c r="X895" s="178">
        <f t="shared" si="421"/>
        <v>0</v>
      </c>
    </row>
    <row r="896" spans="1:24" ht="15">
      <c r="A896" s="11"/>
      <c r="B896" s="188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</row>
    <row r="897" spans="2:24" s="142" customFormat="1" ht="15.75">
      <c r="B897" s="181" t="s">
        <v>55</v>
      </c>
      <c r="C897" s="144">
        <f>C889</f>
        <v>0.75</v>
      </c>
      <c r="D897" s="144">
        <f aca="true" t="shared" si="422" ref="D897:X897">D889</f>
        <v>0</v>
      </c>
      <c r="E897" s="144">
        <f t="shared" si="422"/>
        <v>0</v>
      </c>
      <c r="F897" s="144">
        <f t="shared" si="422"/>
        <v>0</v>
      </c>
      <c r="G897" s="144">
        <f t="shared" si="422"/>
        <v>0.75</v>
      </c>
      <c r="H897" s="144">
        <f t="shared" si="422"/>
        <v>0</v>
      </c>
      <c r="I897" s="144">
        <f t="shared" si="422"/>
        <v>0.75</v>
      </c>
      <c r="J897" s="144">
        <f t="shared" si="422"/>
        <v>0</v>
      </c>
      <c r="K897" s="144">
        <f t="shared" si="422"/>
        <v>0</v>
      </c>
      <c r="L897" s="144"/>
      <c r="M897" s="144">
        <f t="shared" si="422"/>
        <v>18810.75</v>
      </c>
      <c r="N897" s="144"/>
      <c r="O897" s="144">
        <f t="shared" si="422"/>
        <v>2821.61</v>
      </c>
      <c r="P897" s="144">
        <f t="shared" si="422"/>
        <v>0</v>
      </c>
      <c r="Q897" s="144"/>
      <c r="R897" s="144"/>
      <c r="S897" s="144">
        <f t="shared" si="422"/>
        <v>0</v>
      </c>
      <c r="T897" s="144"/>
      <c r="U897" s="144"/>
      <c r="V897" s="144">
        <f t="shared" si="422"/>
        <v>0</v>
      </c>
      <c r="W897" s="144">
        <f t="shared" si="422"/>
        <v>3244.85</v>
      </c>
      <c r="X897" s="144">
        <f t="shared" si="422"/>
        <v>24877.21</v>
      </c>
    </row>
    <row r="898" spans="2:24" s="142" customFormat="1" ht="15.75">
      <c r="B898" s="181" t="s">
        <v>56</v>
      </c>
      <c r="C898" s="144">
        <f>C892</f>
        <v>1</v>
      </c>
      <c r="D898" s="144">
        <f aca="true" t="shared" si="423" ref="D898:X898">D892</f>
        <v>0</v>
      </c>
      <c r="E898" s="144">
        <f t="shared" si="423"/>
        <v>0</v>
      </c>
      <c r="F898" s="144">
        <f t="shared" si="423"/>
        <v>0</v>
      </c>
      <c r="G898" s="144">
        <f t="shared" si="423"/>
        <v>1</v>
      </c>
      <c r="H898" s="144">
        <f t="shared" si="423"/>
        <v>0</v>
      </c>
      <c r="I898" s="144">
        <f t="shared" si="423"/>
        <v>1</v>
      </c>
      <c r="J898" s="144">
        <f t="shared" si="423"/>
        <v>0</v>
      </c>
      <c r="K898" s="144">
        <f t="shared" si="423"/>
        <v>0</v>
      </c>
      <c r="L898" s="144"/>
      <c r="M898" s="144">
        <f t="shared" si="423"/>
        <v>15006</v>
      </c>
      <c r="N898" s="144"/>
      <c r="O898" s="144">
        <f t="shared" si="423"/>
        <v>2250.9</v>
      </c>
      <c r="P898" s="144">
        <f t="shared" si="423"/>
        <v>0</v>
      </c>
      <c r="Q898" s="144"/>
      <c r="R898" s="144"/>
      <c r="S898" s="144">
        <f t="shared" si="423"/>
        <v>0</v>
      </c>
      <c r="T898" s="144"/>
      <c r="U898" s="144"/>
      <c r="V898" s="144">
        <f t="shared" si="423"/>
        <v>2250.9</v>
      </c>
      <c r="W898" s="144">
        <f t="shared" si="423"/>
        <v>2926.17</v>
      </c>
      <c r="X898" s="144">
        <f t="shared" si="423"/>
        <v>22433.97</v>
      </c>
    </row>
    <row r="899" spans="1:24" s="8" customFormat="1" ht="13.5" customHeight="1" hidden="1">
      <c r="A899" s="58"/>
      <c r="B899" s="181" t="s">
        <v>58</v>
      </c>
      <c r="C899" s="179">
        <f>C895</f>
        <v>0</v>
      </c>
      <c r="D899" s="179">
        <f aca="true" t="shared" si="424" ref="D899:X899">D895</f>
        <v>0</v>
      </c>
      <c r="E899" s="179">
        <f t="shared" si="424"/>
        <v>0</v>
      </c>
      <c r="F899" s="179">
        <f t="shared" si="424"/>
        <v>0</v>
      </c>
      <c r="G899" s="179">
        <f t="shared" si="424"/>
        <v>0</v>
      </c>
      <c r="H899" s="179">
        <f t="shared" si="424"/>
        <v>0</v>
      </c>
      <c r="I899" s="179">
        <f t="shared" si="424"/>
        <v>0</v>
      </c>
      <c r="J899" s="179">
        <f t="shared" si="424"/>
        <v>0</v>
      </c>
      <c r="K899" s="179">
        <f t="shared" si="424"/>
        <v>0</v>
      </c>
      <c r="L899" s="179">
        <f t="shared" si="424"/>
        <v>0</v>
      </c>
      <c r="M899" s="179">
        <f t="shared" si="424"/>
        <v>0</v>
      </c>
      <c r="N899" s="179"/>
      <c r="O899" s="179">
        <f t="shared" si="424"/>
        <v>0</v>
      </c>
      <c r="P899" s="179">
        <f t="shared" si="424"/>
        <v>0</v>
      </c>
      <c r="Q899" s="179"/>
      <c r="R899" s="179"/>
      <c r="S899" s="179">
        <f t="shared" si="424"/>
        <v>0</v>
      </c>
      <c r="T899" s="179"/>
      <c r="U899" s="179">
        <f t="shared" si="424"/>
        <v>0</v>
      </c>
      <c r="V899" s="179">
        <f t="shared" si="424"/>
        <v>0</v>
      </c>
      <c r="W899" s="179">
        <f t="shared" si="424"/>
        <v>0</v>
      </c>
      <c r="X899" s="179">
        <f t="shared" si="424"/>
        <v>0</v>
      </c>
    </row>
    <row r="900" spans="1:24" s="8" customFormat="1" ht="15.75">
      <c r="A900" s="58"/>
      <c r="B900" s="51" t="s">
        <v>59</v>
      </c>
      <c r="C900" s="144">
        <f>SUM(C897:C899)</f>
        <v>1.75</v>
      </c>
      <c r="D900" s="144">
        <f aca="true" t="shared" si="425" ref="D900:K900">SUM(D897:D899)</f>
        <v>0</v>
      </c>
      <c r="E900" s="144">
        <f t="shared" si="425"/>
        <v>0</v>
      </c>
      <c r="F900" s="144">
        <f t="shared" si="425"/>
        <v>0</v>
      </c>
      <c r="G900" s="144">
        <f t="shared" si="425"/>
        <v>1.75</v>
      </c>
      <c r="H900" s="144">
        <f t="shared" si="425"/>
        <v>0</v>
      </c>
      <c r="I900" s="144">
        <f t="shared" si="425"/>
        <v>1.75</v>
      </c>
      <c r="J900" s="144">
        <f t="shared" si="425"/>
        <v>0</v>
      </c>
      <c r="K900" s="144">
        <f t="shared" si="425"/>
        <v>0</v>
      </c>
      <c r="L900" s="144"/>
      <c r="M900" s="144">
        <f aca="true" t="shared" si="426" ref="M900:X900">SUM(M897:M899)</f>
        <v>33816.75</v>
      </c>
      <c r="N900" s="144"/>
      <c r="O900" s="144">
        <f t="shared" si="426"/>
        <v>5072.51</v>
      </c>
      <c r="P900" s="144">
        <f t="shared" si="426"/>
        <v>0</v>
      </c>
      <c r="Q900" s="144"/>
      <c r="R900" s="144"/>
      <c r="S900" s="144">
        <f t="shared" si="426"/>
        <v>0</v>
      </c>
      <c r="T900" s="144"/>
      <c r="U900" s="144"/>
      <c r="V900" s="144">
        <f t="shared" si="426"/>
        <v>2250.9</v>
      </c>
      <c r="W900" s="144">
        <f t="shared" si="426"/>
        <v>6171.02</v>
      </c>
      <c r="X900" s="144">
        <f t="shared" si="426"/>
        <v>47311.18</v>
      </c>
    </row>
    <row r="901" spans="1:24" s="8" customFormat="1" ht="12.75">
      <c r="A901" s="58"/>
      <c r="B901" s="50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</row>
    <row r="902" spans="2:24" s="11" customFormat="1" ht="18">
      <c r="B902" s="297" t="s">
        <v>182</v>
      </c>
      <c r="C902" s="297"/>
      <c r="D902" s="297"/>
      <c r="E902" s="297"/>
      <c r="F902" s="297"/>
      <c r="G902" s="297"/>
      <c r="H902" s="297"/>
      <c r="I902" s="297"/>
      <c r="J902" s="297"/>
      <c r="K902" s="297"/>
      <c r="L902" s="297"/>
      <c r="M902" s="297"/>
      <c r="N902" s="297"/>
      <c r="O902" s="297"/>
      <c r="P902" s="297"/>
      <c r="Q902" s="297"/>
      <c r="R902" s="297"/>
      <c r="S902" s="297"/>
      <c r="T902" s="297"/>
      <c r="U902" s="297"/>
      <c r="V902" s="297"/>
      <c r="W902" s="297"/>
      <c r="X902" s="297"/>
    </row>
    <row r="903" spans="2:24" s="11" customFormat="1" ht="15.75"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</row>
    <row r="904" spans="1:24" s="90" customFormat="1" ht="12.75" customHeight="1">
      <c r="A904" s="283" t="s">
        <v>52</v>
      </c>
      <c r="B904" s="284" t="s">
        <v>0</v>
      </c>
      <c r="C904" s="284" t="s">
        <v>51</v>
      </c>
      <c r="D904" s="284"/>
      <c r="E904" s="284"/>
      <c r="F904" s="284"/>
      <c r="G904" s="284"/>
      <c r="H904" s="284"/>
      <c r="I904" s="284"/>
      <c r="J904" s="284"/>
      <c r="K904" s="284"/>
      <c r="L904" s="284" t="s">
        <v>105</v>
      </c>
      <c r="M904" s="284" t="s">
        <v>71</v>
      </c>
      <c r="N904" s="285" t="s">
        <v>72</v>
      </c>
      <c r="O904" s="286"/>
      <c r="P904" s="286"/>
      <c r="Q904" s="287"/>
      <c r="R904" s="284" t="s">
        <v>74</v>
      </c>
      <c r="S904" s="284"/>
      <c r="T904" s="284"/>
      <c r="U904" s="284"/>
      <c r="V904" s="284"/>
      <c r="W904" s="288" t="s">
        <v>75</v>
      </c>
      <c r="X904" s="284" t="s">
        <v>76</v>
      </c>
    </row>
    <row r="905" spans="1:24" s="90" customFormat="1" ht="81" customHeight="1">
      <c r="A905" s="283"/>
      <c r="B905" s="284"/>
      <c r="C905" s="157" t="s">
        <v>48</v>
      </c>
      <c r="D905" s="290" t="s">
        <v>49</v>
      </c>
      <c r="E905" s="290"/>
      <c r="F905" s="290"/>
      <c r="G905" s="291" t="s">
        <v>39</v>
      </c>
      <c r="H905" s="291"/>
      <c r="I905" s="291"/>
      <c r="J905" s="291"/>
      <c r="K905" s="157" t="s">
        <v>50</v>
      </c>
      <c r="L905" s="284"/>
      <c r="M905" s="284"/>
      <c r="N905" s="284" t="s">
        <v>157</v>
      </c>
      <c r="O905" s="284"/>
      <c r="P905" s="130" t="s">
        <v>73</v>
      </c>
      <c r="Q905" s="129" t="s">
        <v>195</v>
      </c>
      <c r="R905" s="284" t="s">
        <v>158</v>
      </c>
      <c r="S905" s="284"/>
      <c r="T905" s="130" t="s">
        <v>77</v>
      </c>
      <c r="U905" s="284" t="s">
        <v>159</v>
      </c>
      <c r="V905" s="284"/>
      <c r="W905" s="289"/>
      <c r="X905" s="284"/>
    </row>
    <row r="906" spans="1:24" s="132" customFormat="1" ht="15">
      <c r="A906" s="133"/>
      <c r="B906" s="163"/>
      <c r="C906" s="164"/>
      <c r="D906" s="164" t="s">
        <v>48</v>
      </c>
      <c r="E906" s="164" t="s">
        <v>196</v>
      </c>
      <c r="F906" s="164" t="s">
        <v>197</v>
      </c>
      <c r="G906" s="164" t="s">
        <v>48</v>
      </c>
      <c r="H906" s="164" t="s">
        <v>196</v>
      </c>
      <c r="I906" s="164" t="s">
        <v>197</v>
      </c>
      <c r="J906" s="165" t="s">
        <v>69</v>
      </c>
      <c r="K906" s="164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</row>
    <row r="907" spans="1:24" ht="15.75">
      <c r="A907" s="11"/>
      <c r="B907" s="189" t="s">
        <v>55</v>
      </c>
      <c r="C907" s="179"/>
      <c r="D907" s="144"/>
      <c r="E907" s="144"/>
      <c r="F907" s="144"/>
      <c r="G907" s="194"/>
      <c r="H907" s="194"/>
      <c r="I907" s="194"/>
      <c r="J907" s="194"/>
      <c r="K907" s="220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</row>
    <row r="908" spans="1:24" ht="45">
      <c r="A908" s="11"/>
      <c r="B908" s="187" t="s">
        <v>100</v>
      </c>
      <c r="C908" s="178">
        <f>D908+G908+K908</f>
        <v>0.5</v>
      </c>
      <c r="D908" s="178"/>
      <c r="E908" s="178"/>
      <c r="F908" s="178"/>
      <c r="G908" s="178">
        <v>0.5</v>
      </c>
      <c r="H908" s="178"/>
      <c r="I908" s="178">
        <f>G908-H908-J908</f>
        <v>0.5</v>
      </c>
      <c r="J908" s="178"/>
      <c r="K908" s="178"/>
      <c r="L908" s="183">
        <v>39670</v>
      </c>
      <c r="M908" s="183">
        <f>C908*L908</f>
        <v>19835</v>
      </c>
      <c r="N908" s="183">
        <v>15</v>
      </c>
      <c r="O908" s="183">
        <f>ROUND(M908*N908/100,2)</f>
        <v>2975.25</v>
      </c>
      <c r="P908" s="183"/>
      <c r="Q908" s="183"/>
      <c r="R908" s="183"/>
      <c r="S908" s="183">
        <f>ROUND(M908*R908,2)</f>
        <v>0</v>
      </c>
      <c r="T908" s="183"/>
      <c r="U908" s="183">
        <v>15</v>
      </c>
      <c r="V908" s="183">
        <f>ROUND(M908*U908/100,2)</f>
        <v>2975.25</v>
      </c>
      <c r="W908" s="183">
        <f>ROUND((M908+O908+S908+V908)*0.15,2)</f>
        <v>3867.83</v>
      </c>
      <c r="X908" s="183">
        <f>M908+O908+S908+V908+W908</f>
        <v>29653.33</v>
      </c>
    </row>
    <row r="909" spans="1:24" ht="15.75">
      <c r="A909" s="11"/>
      <c r="B909" s="176" t="s">
        <v>54</v>
      </c>
      <c r="C909" s="32">
        <f>C908</f>
        <v>0.5</v>
      </c>
      <c r="D909" s="178">
        <f aca="true" t="shared" si="427" ref="D909:K909">D908</f>
        <v>0</v>
      </c>
      <c r="E909" s="178">
        <f t="shared" si="427"/>
        <v>0</v>
      </c>
      <c r="F909" s="178">
        <f t="shared" si="427"/>
        <v>0</v>
      </c>
      <c r="G909" s="178">
        <f t="shared" si="427"/>
        <v>0.5</v>
      </c>
      <c r="H909" s="178">
        <f t="shared" si="427"/>
        <v>0</v>
      </c>
      <c r="I909" s="178">
        <f t="shared" si="427"/>
        <v>0.5</v>
      </c>
      <c r="J909" s="178">
        <f t="shared" si="427"/>
        <v>0</v>
      </c>
      <c r="K909" s="178">
        <f t="shared" si="427"/>
        <v>0</v>
      </c>
      <c r="L909" s="178"/>
      <c r="M909" s="178">
        <f>M908</f>
        <v>19835</v>
      </c>
      <c r="N909" s="178"/>
      <c r="O909" s="178">
        <f aca="true" t="shared" si="428" ref="O909:X909">O908</f>
        <v>2975.25</v>
      </c>
      <c r="P909" s="178">
        <f t="shared" si="428"/>
        <v>0</v>
      </c>
      <c r="Q909" s="178"/>
      <c r="R909" s="178"/>
      <c r="S909" s="178">
        <f t="shared" si="428"/>
        <v>0</v>
      </c>
      <c r="T909" s="178"/>
      <c r="U909" s="178"/>
      <c r="V909" s="178">
        <f t="shared" si="428"/>
        <v>2975.25</v>
      </c>
      <c r="W909" s="178">
        <f t="shared" si="428"/>
        <v>3867.83</v>
      </c>
      <c r="X909" s="32">
        <f t="shared" si="428"/>
        <v>29653.33</v>
      </c>
    </row>
    <row r="910" spans="1:24" ht="15.75">
      <c r="A910" s="11"/>
      <c r="B910" s="190" t="s">
        <v>56</v>
      </c>
      <c r="C910" s="178"/>
      <c r="D910" s="32"/>
      <c r="E910" s="32"/>
      <c r="F910" s="32"/>
      <c r="G910" s="185"/>
      <c r="H910" s="185"/>
      <c r="I910" s="178"/>
      <c r="J910" s="185"/>
      <c r="K910" s="186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</row>
    <row r="911" spans="1:24" ht="15">
      <c r="A911" s="11"/>
      <c r="B911" s="182" t="s">
        <v>95</v>
      </c>
      <c r="C911" s="178">
        <f>D911+G911+K911</f>
        <v>0.5</v>
      </c>
      <c r="D911" s="178"/>
      <c r="E911" s="178"/>
      <c r="F911" s="178"/>
      <c r="G911" s="178">
        <f>H911+I911+J911+K911</f>
        <v>0.5</v>
      </c>
      <c r="H911" s="178">
        <v>0</v>
      </c>
      <c r="I911" s="178">
        <v>0.5</v>
      </c>
      <c r="J911" s="178">
        <v>0</v>
      </c>
      <c r="K911" s="178">
        <v>0</v>
      </c>
      <c r="L911" s="183">
        <v>18432</v>
      </c>
      <c r="M911" s="183">
        <f>C911*L911</f>
        <v>9216</v>
      </c>
      <c r="N911" s="183">
        <v>4</v>
      </c>
      <c r="O911" s="183">
        <f>ROUND(M911*N911/100,2)</f>
        <v>368.64</v>
      </c>
      <c r="P911" s="183"/>
      <c r="Q911" s="183"/>
      <c r="R911" s="183">
        <v>15</v>
      </c>
      <c r="S911" s="186">
        <f>ROUND(M911*R911/100,2)</f>
        <v>1382.4</v>
      </c>
      <c r="T911" s="183"/>
      <c r="U911" s="183">
        <v>15</v>
      </c>
      <c r="V911" s="186">
        <f>ROUND(M911*U911/100,2)</f>
        <v>1382.4</v>
      </c>
      <c r="W911" s="183">
        <f>ROUND((M911+O911+S911+V911)*0.15,2)</f>
        <v>1852.42</v>
      </c>
      <c r="X911" s="183">
        <f>M911+O911+S911+V911+W911</f>
        <v>14201.859999999999</v>
      </c>
    </row>
    <row r="912" spans="1:24" ht="15.75">
      <c r="A912" s="11"/>
      <c r="B912" s="176" t="s">
        <v>54</v>
      </c>
      <c r="C912" s="32">
        <f>C911</f>
        <v>0.5</v>
      </c>
      <c r="D912" s="178">
        <f aca="true" t="shared" si="429" ref="D912:K912">D911</f>
        <v>0</v>
      </c>
      <c r="E912" s="178">
        <f t="shared" si="429"/>
        <v>0</v>
      </c>
      <c r="F912" s="178">
        <f t="shared" si="429"/>
        <v>0</v>
      </c>
      <c r="G912" s="178">
        <f t="shared" si="429"/>
        <v>0.5</v>
      </c>
      <c r="H912" s="178">
        <f t="shared" si="429"/>
        <v>0</v>
      </c>
      <c r="I912" s="178">
        <f t="shared" si="429"/>
        <v>0.5</v>
      </c>
      <c r="J912" s="178">
        <f t="shared" si="429"/>
        <v>0</v>
      </c>
      <c r="K912" s="178">
        <f t="shared" si="429"/>
        <v>0</v>
      </c>
      <c r="L912" s="178"/>
      <c r="M912" s="178">
        <f>M911</f>
        <v>9216</v>
      </c>
      <c r="N912" s="178"/>
      <c r="O912" s="178">
        <f aca="true" t="shared" si="430" ref="O912:X912">O911</f>
        <v>368.64</v>
      </c>
      <c r="P912" s="178">
        <f t="shared" si="430"/>
        <v>0</v>
      </c>
      <c r="Q912" s="178"/>
      <c r="R912" s="178"/>
      <c r="S912" s="178">
        <f t="shared" si="430"/>
        <v>1382.4</v>
      </c>
      <c r="T912" s="178"/>
      <c r="U912" s="178"/>
      <c r="V912" s="178">
        <f t="shared" si="430"/>
        <v>1382.4</v>
      </c>
      <c r="W912" s="178">
        <f t="shared" si="430"/>
        <v>1852.42</v>
      </c>
      <c r="X912" s="32">
        <f t="shared" si="430"/>
        <v>14201.859999999999</v>
      </c>
    </row>
    <row r="913" spans="1:24" ht="15">
      <c r="A913" s="11"/>
      <c r="B913" s="188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</row>
    <row r="914" spans="2:24" s="142" customFormat="1" ht="15.75">
      <c r="B914" s="181" t="s">
        <v>55</v>
      </c>
      <c r="C914" s="194">
        <f>C909</f>
        <v>0.5</v>
      </c>
      <c r="D914" s="194">
        <f aca="true" t="shared" si="431" ref="D914:X914">D909</f>
        <v>0</v>
      </c>
      <c r="E914" s="194">
        <f t="shared" si="431"/>
        <v>0</v>
      </c>
      <c r="F914" s="194">
        <f t="shared" si="431"/>
        <v>0</v>
      </c>
      <c r="G914" s="194">
        <f t="shared" si="431"/>
        <v>0.5</v>
      </c>
      <c r="H914" s="194">
        <f t="shared" si="431"/>
        <v>0</v>
      </c>
      <c r="I914" s="194">
        <f t="shared" si="431"/>
        <v>0.5</v>
      </c>
      <c r="J914" s="194">
        <f t="shared" si="431"/>
        <v>0</v>
      </c>
      <c r="K914" s="194">
        <f t="shared" si="431"/>
        <v>0</v>
      </c>
      <c r="L914" s="194"/>
      <c r="M914" s="194">
        <f t="shared" si="431"/>
        <v>19835</v>
      </c>
      <c r="N914" s="194"/>
      <c r="O914" s="194">
        <f t="shared" si="431"/>
        <v>2975.25</v>
      </c>
      <c r="P914" s="194">
        <f t="shared" si="431"/>
        <v>0</v>
      </c>
      <c r="Q914" s="194"/>
      <c r="R914" s="194"/>
      <c r="S914" s="194">
        <f t="shared" si="431"/>
        <v>0</v>
      </c>
      <c r="T914" s="194"/>
      <c r="U914" s="194"/>
      <c r="V914" s="194">
        <f t="shared" si="431"/>
        <v>2975.25</v>
      </c>
      <c r="W914" s="194">
        <f t="shared" si="431"/>
        <v>3867.83</v>
      </c>
      <c r="X914" s="194">
        <f t="shared" si="431"/>
        <v>29653.33</v>
      </c>
    </row>
    <row r="915" spans="2:24" s="142" customFormat="1" ht="15.75">
      <c r="B915" s="181" t="s">
        <v>56</v>
      </c>
      <c r="C915" s="194">
        <f>C912</f>
        <v>0.5</v>
      </c>
      <c r="D915" s="194">
        <f aca="true" t="shared" si="432" ref="D915:X915">D912</f>
        <v>0</v>
      </c>
      <c r="E915" s="194">
        <f t="shared" si="432"/>
        <v>0</v>
      </c>
      <c r="F915" s="194">
        <f t="shared" si="432"/>
        <v>0</v>
      </c>
      <c r="G915" s="194">
        <f t="shared" si="432"/>
        <v>0.5</v>
      </c>
      <c r="H915" s="194">
        <f t="shared" si="432"/>
        <v>0</v>
      </c>
      <c r="I915" s="194">
        <f t="shared" si="432"/>
        <v>0.5</v>
      </c>
      <c r="J915" s="194">
        <f t="shared" si="432"/>
        <v>0</v>
      </c>
      <c r="K915" s="194">
        <f t="shared" si="432"/>
        <v>0</v>
      </c>
      <c r="L915" s="194"/>
      <c r="M915" s="194">
        <f t="shared" si="432"/>
        <v>9216</v>
      </c>
      <c r="N915" s="194"/>
      <c r="O915" s="194">
        <f t="shared" si="432"/>
        <v>368.64</v>
      </c>
      <c r="P915" s="194">
        <f t="shared" si="432"/>
        <v>0</v>
      </c>
      <c r="Q915" s="194"/>
      <c r="R915" s="194"/>
      <c r="S915" s="194">
        <f t="shared" si="432"/>
        <v>1382.4</v>
      </c>
      <c r="T915" s="194"/>
      <c r="U915" s="194"/>
      <c r="V915" s="194">
        <f t="shared" si="432"/>
        <v>1382.4</v>
      </c>
      <c r="W915" s="194">
        <f t="shared" si="432"/>
        <v>1852.42</v>
      </c>
      <c r="X915" s="194">
        <f t="shared" si="432"/>
        <v>14201.859999999999</v>
      </c>
    </row>
    <row r="916" spans="2:24" s="14" customFormat="1" ht="15.75">
      <c r="B916" s="51" t="s">
        <v>59</v>
      </c>
      <c r="C916" s="194">
        <f>SUM(C914:C915)</f>
        <v>1</v>
      </c>
      <c r="D916" s="194">
        <f aca="true" t="shared" si="433" ref="D916:K916">SUM(D914:D915)</f>
        <v>0</v>
      </c>
      <c r="E916" s="194">
        <f t="shared" si="433"/>
        <v>0</v>
      </c>
      <c r="F916" s="194">
        <f t="shared" si="433"/>
        <v>0</v>
      </c>
      <c r="G916" s="194">
        <f t="shared" si="433"/>
        <v>1</v>
      </c>
      <c r="H916" s="194">
        <f t="shared" si="433"/>
        <v>0</v>
      </c>
      <c r="I916" s="194">
        <f t="shared" si="433"/>
        <v>1</v>
      </c>
      <c r="J916" s="194">
        <f t="shared" si="433"/>
        <v>0</v>
      </c>
      <c r="K916" s="194">
        <f t="shared" si="433"/>
        <v>0</v>
      </c>
      <c r="L916" s="194"/>
      <c r="M916" s="194">
        <f aca="true" t="shared" si="434" ref="M916:X916">SUM(M914:M915)</f>
        <v>29051</v>
      </c>
      <c r="N916" s="194"/>
      <c r="O916" s="194">
        <f t="shared" si="434"/>
        <v>3343.89</v>
      </c>
      <c r="P916" s="194">
        <f t="shared" si="434"/>
        <v>0</v>
      </c>
      <c r="Q916" s="194"/>
      <c r="R916" s="194"/>
      <c r="S916" s="194">
        <f t="shared" si="434"/>
        <v>1382.4</v>
      </c>
      <c r="T916" s="194"/>
      <c r="U916" s="194"/>
      <c r="V916" s="194">
        <f t="shared" si="434"/>
        <v>4357.65</v>
      </c>
      <c r="W916" s="194">
        <f t="shared" si="434"/>
        <v>5720.25</v>
      </c>
      <c r="X916" s="194">
        <f t="shared" si="434"/>
        <v>43855.19</v>
      </c>
    </row>
    <row r="917" spans="2:24" s="14" customFormat="1" ht="12.75">
      <c r="B917" s="50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</row>
    <row r="918" spans="2:24" s="11" customFormat="1" ht="18">
      <c r="B918" s="297" t="s">
        <v>183</v>
      </c>
      <c r="C918" s="297"/>
      <c r="D918" s="297"/>
      <c r="E918" s="297"/>
      <c r="F918" s="297"/>
      <c r="G918" s="297"/>
      <c r="H918" s="297"/>
      <c r="I918" s="297"/>
      <c r="J918" s="297"/>
      <c r="K918" s="297"/>
      <c r="L918" s="297"/>
      <c r="M918" s="297"/>
      <c r="N918" s="297"/>
      <c r="O918" s="297"/>
      <c r="P918" s="297"/>
      <c r="Q918" s="297"/>
      <c r="R918" s="297"/>
      <c r="S918" s="297"/>
      <c r="T918" s="297"/>
      <c r="U918" s="297"/>
      <c r="V918" s="297"/>
      <c r="W918" s="297"/>
      <c r="X918" s="297"/>
    </row>
    <row r="919" spans="2:24" s="11" customFormat="1" ht="15.75"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</row>
    <row r="920" spans="1:24" s="90" customFormat="1" ht="12.75" customHeight="1">
      <c r="A920" s="283" t="s">
        <v>52</v>
      </c>
      <c r="B920" s="284" t="s">
        <v>0</v>
      </c>
      <c r="C920" s="284" t="s">
        <v>51</v>
      </c>
      <c r="D920" s="284"/>
      <c r="E920" s="284"/>
      <c r="F920" s="284"/>
      <c r="G920" s="284"/>
      <c r="H920" s="284"/>
      <c r="I920" s="284"/>
      <c r="J920" s="284"/>
      <c r="K920" s="284"/>
      <c r="L920" s="284" t="s">
        <v>105</v>
      </c>
      <c r="M920" s="284" t="s">
        <v>71</v>
      </c>
      <c r="N920" s="285" t="s">
        <v>72</v>
      </c>
      <c r="O920" s="286"/>
      <c r="P920" s="286"/>
      <c r="Q920" s="287"/>
      <c r="R920" s="284" t="s">
        <v>74</v>
      </c>
      <c r="S920" s="284"/>
      <c r="T920" s="284"/>
      <c r="U920" s="284"/>
      <c r="V920" s="284"/>
      <c r="W920" s="288" t="s">
        <v>75</v>
      </c>
      <c r="X920" s="284" t="s">
        <v>76</v>
      </c>
    </row>
    <row r="921" spans="1:24" s="90" customFormat="1" ht="81" customHeight="1">
      <c r="A921" s="283"/>
      <c r="B921" s="284"/>
      <c r="C921" s="157" t="s">
        <v>48</v>
      </c>
      <c r="D921" s="290" t="s">
        <v>49</v>
      </c>
      <c r="E921" s="290"/>
      <c r="F921" s="290"/>
      <c r="G921" s="291" t="s">
        <v>39</v>
      </c>
      <c r="H921" s="291"/>
      <c r="I921" s="291"/>
      <c r="J921" s="291"/>
      <c r="K921" s="157" t="s">
        <v>50</v>
      </c>
      <c r="L921" s="284"/>
      <c r="M921" s="284"/>
      <c r="N921" s="284" t="s">
        <v>157</v>
      </c>
      <c r="O921" s="284"/>
      <c r="P921" s="130" t="s">
        <v>73</v>
      </c>
      <c r="Q921" s="129" t="s">
        <v>195</v>
      </c>
      <c r="R921" s="284" t="s">
        <v>158</v>
      </c>
      <c r="S921" s="284"/>
      <c r="T921" s="130" t="s">
        <v>77</v>
      </c>
      <c r="U921" s="284" t="s">
        <v>159</v>
      </c>
      <c r="V921" s="284"/>
      <c r="W921" s="289"/>
      <c r="X921" s="284"/>
    </row>
    <row r="922" spans="1:24" s="132" customFormat="1" ht="15">
      <c r="A922" s="133"/>
      <c r="B922" s="163"/>
      <c r="C922" s="164"/>
      <c r="D922" s="164" t="s">
        <v>48</v>
      </c>
      <c r="E922" s="164" t="s">
        <v>196</v>
      </c>
      <c r="F922" s="164" t="s">
        <v>197</v>
      </c>
      <c r="G922" s="164" t="s">
        <v>48</v>
      </c>
      <c r="H922" s="164" t="s">
        <v>196</v>
      </c>
      <c r="I922" s="164" t="s">
        <v>197</v>
      </c>
      <c r="J922" s="165" t="s">
        <v>69</v>
      </c>
      <c r="K922" s="164"/>
      <c r="L922" s="163"/>
      <c r="M922" s="163"/>
      <c r="N922" s="163"/>
      <c r="O922" s="163"/>
      <c r="P922" s="163"/>
      <c r="Q922" s="163"/>
      <c r="R922" s="163"/>
      <c r="S922" s="163"/>
      <c r="T922" s="163"/>
      <c r="U922" s="163"/>
      <c r="V922" s="163"/>
      <c r="W922" s="163"/>
      <c r="X922" s="163"/>
    </row>
    <row r="923" spans="1:24" ht="15.75">
      <c r="A923" s="11"/>
      <c r="B923" s="189" t="s">
        <v>55</v>
      </c>
      <c r="C923" s="71"/>
      <c r="D923" s="63"/>
      <c r="E923" s="63"/>
      <c r="F923" s="63"/>
      <c r="G923" s="64"/>
      <c r="H923" s="64"/>
      <c r="I923" s="64"/>
      <c r="J923" s="64"/>
      <c r="K923" s="65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</row>
    <row r="924" spans="1:24" ht="14.25" customHeight="1">
      <c r="A924" s="11"/>
      <c r="B924" s="187" t="s">
        <v>44</v>
      </c>
      <c r="C924" s="178">
        <f>D924+G924+K924</f>
        <v>2.5</v>
      </c>
      <c r="D924" s="178"/>
      <c r="E924" s="178"/>
      <c r="F924" s="178"/>
      <c r="G924" s="178">
        <f>H924+I924+J924</f>
        <v>2.5</v>
      </c>
      <c r="H924" s="178">
        <v>2.5</v>
      </c>
      <c r="I924" s="178">
        <v>0</v>
      </c>
      <c r="J924" s="178"/>
      <c r="K924" s="178"/>
      <c r="L924" s="183">
        <v>25081</v>
      </c>
      <c r="M924" s="186">
        <f>C924*L924</f>
        <v>62702.5</v>
      </c>
      <c r="N924" s="183">
        <v>15</v>
      </c>
      <c r="O924" s="183">
        <f>ROUND(M924*N924/100,2)</f>
        <v>9405.38</v>
      </c>
      <c r="P924" s="183"/>
      <c r="Q924" s="183"/>
      <c r="R924" s="183"/>
      <c r="S924" s="183">
        <f>ROUND(M924*R924,2)</f>
        <v>0</v>
      </c>
      <c r="T924" s="183"/>
      <c r="U924" s="183">
        <v>15</v>
      </c>
      <c r="V924" s="183">
        <f>ROUND(M924*U924/100,2)</f>
        <v>9405.38</v>
      </c>
      <c r="W924" s="183">
        <f>ROUND((M924+O924+S924+V924)*0.15,2)</f>
        <v>12226.99</v>
      </c>
      <c r="X924" s="183">
        <f>M924+O924+S924+V924+W924</f>
        <v>93740.25000000001</v>
      </c>
    </row>
    <row r="925" spans="1:24" ht="14.25" customHeight="1">
      <c r="A925" s="11"/>
      <c r="B925" s="176" t="s">
        <v>54</v>
      </c>
      <c r="C925" s="32">
        <f>SUM(C924:C924)</f>
        <v>2.5</v>
      </c>
      <c r="D925" s="178">
        <f aca="true" t="shared" si="435" ref="D925:K925">SUM(D924:D924)</f>
        <v>0</v>
      </c>
      <c r="E925" s="178">
        <f t="shared" si="435"/>
        <v>0</v>
      </c>
      <c r="F925" s="178">
        <f t="shared" si="435"/>
        <v>0</v>
      </c>
      <c r="G925" s="178">
        <f t="shared" si="435"/>
        <v>2.5</v>
      </c>
      <c r="H925" s="178">
        <f t="shared" si="435"/>
        <v>2.5</v>
      </c>
      <c r="I925" s="178">
        <f t="shared" si="435"/>
        <v>0</v>
      </c>
      <c r="J925" s="178">
        <f t="shared" si="435"/>
        <v>0</v>
      </c>
      <c r="K925" s="178">
        <f t="shared" si="435"/>
        <v>0</v>
      </c>
      <c r="L925" s="178"/>
      <c r="M925" s="178">
        <f>SUM(M924:M924)</f>
        <v>62702.5</v>
      </c>
      <c r="N925" s="178"/>
      <c r="O925" s="178">
        <f>SUM(O924:O924)</f>
        <v>9405.38</v>
      </c>
      <c r="P925" s="178">
        <f>SUM(P924:P924)</f>
        <v>0</v>
      </c>
      <c r="Q925" s="178"/>
      <c r="R925" s="178"/>
      <c r="S925" s="178">
        <f>SUM(S924:S924)</f>
        <v>0</v>
      </c>
      <c r="T925" s="178"/>
      <c r="U925" s="178"/>
      <c r="V925" s="178">
        <f>SUM(V924:V924)</f>
        <v>9405.38</v>
      </c>
      <c r="W925" s="178">
        <f>SUM(W924:W924)</f>
        <v>12226.99</v>
      </c>
      <c r="X925" s="32">
        <f>SUM(X924:X924)</f>
        <v>93740.25000000001</v>
      </c>
    </row>
    <row r="926" spans="1:24" ht="14.25" customHeight="1">
      <c r="A926" s="11"/>
      <c r="B926" s="190" t="s">
        <v>56</v>
      </c>
      <c r="C926" s="178"/>
      <c r="D926" s="32"/>
      <c r="E926" s="32"/>
      <c r="F926" s="32"/>
      <c r="G926" s="185"/>
      <c r="H926" s="185"/>
      <c r="I926" s="178"/>
      <c r="J926" s="185"/>
      <c r="K926" s="186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</row>
    <row r="927" spans="1:24" ht="15">
      <c r="A927" s="11"/>
      <c r="B927" s="182" t="s">
        <v>6</v>
      </c>
      <c r="C927" s="178">
        <f>D927+G927+K927</f>
        <v>1</v>
      </c>
      <c r="D927" s="178"/>
      <c r="E927" s="178"/>
      <c r="F927" s="178"/>
      <c r="G927" s="178">
        <f>H927+I927+J927</f>
        <v>1</v>
      </c>
      <c r="H927" s="178">
        <v>0.5</v>
      </c>
      <c r="I927" s="178">
        <v>0.5</v>
      </c>
      <c r="J927" s="178">
        <v>0</v>
      </c>
      <c r="K927" s="178">
        <v>0</v>
      </c>
      <c r="L927" s="183">
        <v>16070</v>
      </c>
      <c r="M927" s="183">
        <f>C927*L927</f>
        <v>16070</v>
      </c>
      <c r="N927" s="183">
        <v>15</v>
      </c>
      <c r="O927" s="186">
        <f>ROUND(M927*N927/100,2)</f>
        <v>2410.5</v>
      </c>
      <c r="P927" s="183"/>
      <c r="Q927" s="183"/>
      <c r="R927" s="183">
        <v>15</v>
      </c>
      <c r="S927" s="186">
        <f>ROUND(M927*R927/100,2)</f>
        <v>2410.5</v>
      </c>
      <c r="T927" s="183"/>
      <c r="U927" s="183">
        <v>15</v>
      </c>
      <c r="V927" s="186">
        <f>ROUND(M927*U927/100,2)</f>
        <v>2410.5</v>
      </c>
      <c r="W927" s="183">
        <f>ROUND((M927+O927+S927+V927)*0.15,2)</f>
        <v>3495.23</v>
      </c>
      <c r="X927" s="183">
        <f>M927+O927+S927+V927+W927</f>
        <v>26796.73</v>
      </c>
    </row>
    <row r="928" spans="1:24" ht="15.75">
      <c r="A928" s="11"/>
      <c r="B928" s="176" t="s">
        <v>54</v>
      </c>
      <c r="C928" s="32">
        <f>SUM(C927:C927)</f>
        <v>1</v>
      </c>
      <c r="D928" s="178">
        <f aca="true" t="shared" si="436" ref="D928:K928">SUM(D927:D927)</f>
        <v>0</v>
      </c>
      <c r="E928" s="178">
        <f t="shared" si="436"/>
        <v>0</v>
      </c>
      <c r="F928" s="178">
        <f t="shared" si="436"/>
        <v>0</v>
      </c>
      <c r="G928" s="178">
        <f t="shared" si="436"/>
        <v>1</v>
      </c>
      <c r="H928" s="178">
        <f t="shared" si="436"/>
        <v>0.5</v>
      </c>
      <c r="I928" s="178">
        <f t="shared" si="436"/>
        <v>0.5</v>
      </c>
      <c r="J928" s="178">
        <f t="shared" si="436"/>
        <v>0</v>
      </c>
      <c r="K928" s="178">
        <f t="shared" si="436"/>
        <v>0</v>
      </c>
      <c r="L928" s="178"/>
      <c r="M928" s="178">
        <f>SUM(M927:M927)</f>
        <v>16070</v>
      </c>
      <c r="N928" s="178"/>
      <c r="O928" s="178">
        <f>SUM(O927:O927)</f>
        <v>2410.5</v>
      </c>
      <c r="P928" s="178">
        <f>SUM(P927:P927)</f>
        <v>0</v>
      </c>
      <c r="Q928" s="178"/>
      <c r="R928" s="178"/>
      <c r="S928" s="178">
        <f>SUM(S927:S927)</f>
        <v>2410.5</v>
      </c>
      <c r="T928" s="178"/>
      <c r="U928" s="178"/>
      <c r="V928" s="178">
        <f>SUM(V927:V927)</f>
        <v>2410.5</v>
      </c>
      <c r="W928" s="178">
        <f>SUM(W927:W927)</f>
        <v>3495.23</v>
      </c>
      <c r="X928" s="32">
        <f>SUM(X927:X927)</f>
        <v>26796.73</v>
      </c>
    </row>
    <row r="929" spans="1:24" ht="15.75">
      <c r="A929" s="11"/>
      <c r="B929" s="189" t="s">
        <v>58</v>
      </c>
      <c r="C929" s="178"/>
      <c r="D929" s="32"/>
      <c r="E929" s="32"/>
      <c r="F929" s="32"/>
      <c r="G929" s="185"/>
      <c r="H929" s="185"/>
      <c r="I929" s="178"/>
      <c r="J929" s="185"/>
      <c r="K929" s="186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</row>
    <row r="930" spans="1:24" ht="15">
      <c r="A930" s="11"/>
      <c r="B930" s="182" t="s">
        <v>323</v>
      </c>
      <c r="C930" s="178">
        <f>D930+G930+K930</f>
        <v>1</v>
      </c>
      <c r="D930" s="178"/>
      <c r="E930" s="178"/>
      <c r="F930" s="178"/>
      <c r="G930" s="178">
        <v>1</v>
      </c>
      <c r="H930" s="178"/>
      <c r="I930" s="178">
        <f>G930-H930-J930</f>
        <v>1</v>
      </c>
      <c r="J930" s="178"/>
      <c r="K930" s="178"/>
      <c r="L930" s="183">
        <v>10533</v>
      </c>
      <c r="M930" s="183">
        <f>C930*L930</f>
        <v>10533</v>
      </c>
      <c r="N930" s="183">
        <v>4</v>
      </c>
      <c r="O930" s="183">
        <f>ROUND(M930*N930/100,2)</f>
        <v>421.32</v>
      </c>
      <c r="P930" s="183"/>
      <c r="Q930" s="183"/>
      <c r="R930" s="183"/>
      <c r="S930" s="183">
        <f>ROUND(M930*R930,2)</f>
        <v>0</v>
      </c>
      <c r="T930" s="183"/>
      <c r="U930" s="183"/>
      <c r="V930" s="183">
        <f>ROUND(M930*U930/100,2)</f>
        <v>0</v>
      </c>
      <c r="W930" s="183">
        <f>ROUND((M930+O930+S930+V930)*0.15,2)</f>
        <v>1643.15</v>
      </c>
      <c r="X930" s="183">
        <f>M930+O930+S930+V930+W930</f>
        <v>12597.47</v>
      </c>
    </row>
    <row r="931" spans="1:24" ht="30">
      <c r="A931" s="11"/>
      <c r="B931" s="187" t="s">
        <v>191</v>
      </c>
      <c r="C931" s="178">
        <f>D931+G931+K931</f>
        <v>2.75</v>
      </c>
      <c r="D931" s="178"/>
      <c r="E931" s="178"/>
      <c r="F931" s="178"/>
      <c r="G931" s="178">
        <f>H931+I931+J931</f>
        <v>2.75</v>
      </c>
      <c r="H931" s="178"/>
      <c r="I931" s="178">
        <v>2.75</v>
      </c>
      <c r="J931" s="178"/>
      <c r="K931" s="178"/>
      <c r="L931" s="183">
        <v>11849</v>
      </c>
      <c r="M931" s="183">
        <f>C931*L931</f>
        <v>32584.75</v>
      </c>
      <c r="N931" s="183"/>
      <c r="O931" s="183">
        <f>ROUND(M931*N931/100,2)</f>
        <v>0</v>
      </c>
      <c r="P931" s="183"/>
      <c r="Q931" s="183"/>
      <c r="R931" s="183"/>
      <c r="S931" s="183">
        <f>ROUND(M931*R931,2)</f>
        <v>0</v>
      </c>
      <c r="T931" s="183"/>
      <c r="U931" s="183"/>
      <c r="V931" s="183">
        <f>ROUND(M931*U931/100,2)</f>
        <v>0</v>
      </c>
      <c r="W931" s="183">
        <f>ROUND((M931+O931+S931+V931)*0.15,2)</f>
        <v>4887.71</v>
      </c>
      <c r="X931" s="183">
        <f>M931+O931+S931+V931+W931</f>
        <v>37472.46</v>
      </c>
    </row>
    <row r="932" spans="1:24" ht="15.75">
      <c r="A932" s="11"/>
      <c r="B932" s="176" t="s">
        <v>54</v>
      </c>
      <c r="C932" s="32">
        <f aca="true" t="shared" si="437" ref="C932:K932">SUM(C930:C931)</f>
        <v>3.75</v>
      </c>
      <c r="D932" s="178">
        <f t="shared" si="437"/>
        <v>0</v>
      </c>
      <c r="E932" s="178">
        <f t="shared" si="437"/>
        <v>0</v>
      </c>
      <c r="F932" s="178">
        <f t="shared" si="437"/>
        <v>0</v>
      </c>
      <c r="G932" s="178">
        <f t="shared" si="437"/>
        <v>3.75</v>
      </c>
      <c r="H932" s="178">
        <f t="shared" si="437"/>
        <v>0</v>
      </c>
      <c r="I932" s="178">
        <f t="shared" si="437"/>
        <v>3.75</v>
      </c>
      <c r="J932" s="178">
        <f t="shared" si="437"/>
        <v>0</v>
      </c>
      <c r="K932" s="178">
        <f t="shared" si="437"/>
        <v>0</v>
      </c>
      <c r="L932" s="178"/>
      <c r="M932" s="178">
        <f>SUM(M930:M931)</f>
        <v>43117.75</v>
      </c>
      <c r="N932" s="178"/>
      <c r="O932" s="178">
        <f>SUM(O930:O931)</f>
        <v>421.32</v>
      </c>
      <c r="P932" s="178">
        <f>SUM(P930:P931)</f>
        <v>0</v>
      </c>
      <c r="Q932" s="178"/>
      <c r="R932" s="178"/>
      <c r="S932" s="178">
        <f>SUM(S930:S931)</f>
        <v>0</v>
      </c>
      <c r="T932" s="178"/>
      <c r="U932" s="178"/>
      <c r="V932" s="178">
        <f>SUM(V930:V931)</f>
        <v>0</v>
      </c>
      <c r="W932" s="178">
        <f>SUM(W930:W931)</f>
        <v>6530.860000000001</v>
      </c>
      <c r="X932" s="32">
        <f>SUM(X930:X931)</f>
        <v>50069.93</v>
      </c>
    </row>
    <row r="933" spans="1:24" ht="15">
      <c r="A933" s="11"/>
      <c r="B933" s="188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</row>
    <row r="934" spans="2:24" s="142" customFormat="1" ht="15.75">
      <c r="B934" s="181" t="s">
        <v>55</v>
      </c>
      <c r="C934" s="144">
        <f aca="true" t="shared" si="438" ref="C934:X934">C925</f>
        <v>2.5</v>
      </c>
      <c r="D934" s="144">
        <f t="shared" si="438"/>
        <v>0</v>
      </c>
      <c r="E934" s="144">
        <f t="shared" si="438"/>
        <v>0</v>
      </c>
      <c r="F934" s="144">
        <f t="shared" si="438"/>
        <v>0</v>
      </c>
      <c r="G934" s="144">
        <f t="shared" si="438"/>
        <v>2.5</v>
      </c>
      <c r="H934" s="144">
        <f t="shared" si="438"/>
        <v>2.5</v>
      </c>
      <c r="I934" s="144">
        <f t="shared" si="438"/>
        <v>0</v>
      </c>
      <c r="J934" s="144">
        <f t="shared" si="438"/>
        <v>0</v>
      </c>
      <c r="K934" s="144">
        <f t="shared" si="438"/>
        <v>0</v>
      </c>
      <c r="L934" s="144"/>
      <c r="M934" s="144">
        <f t="shared" si="438"/>
        <v>62702.5</v>
      </c>
      <c r="N934" s="144"/>
      <c r="O934" s="144">
        <f t="shared" si="438"/>
        <v>9405.38</v>
      </c>
      <c r="P934" s="144">
        <f t="shared" si="438"/>
        <v>0</v>
      </c>
      <c r="Q934" s="144"/>
      <c r="R934" s="144"/>
      <c r="S934" s="144">
        <f t="shared" si="438"/>
        <v>0</v>
      </c>
      <c r="T934" s="144"/>
      <c r="U934" s="144"/>
      <c r="V934" s="144">
        <f t="shared" si="438"/>
        <v>9405.38</v>
      </c>
      <c r="W934" s="144">
        <f t="shared" si="438"/>
        <v>12226.99</v>
      </c>
      <c r="X934" s="144">
        <f t="shared" si="438"/>
        <v>93740.25000000001</v>
      </c>
    </row>
    <row r="935" spans="2:24" s="142" customFormat="1" ht="15.75">
      <c r="B935" s="181" t="s">
        <v>56</v>
      </c>
      <c r="C935" s="144">
        <f>C928</f>
        <v>1</v>
      </c>
      <c r="D935" s="144">
        <f aca="true" t="shared" si="439" ref="D935:X935">D928</f>
        <v>0</v>
      </c>
      <c r="E935" s="144">
        <f t="shared" si="439"/>
        <v>0</v>
      </c>
      <c r="F935" s="144">
        <f t="shared" si="439"/>
        <v>0</v>
      </c>
      <c r="G935" s="144">
        <f t="shared" si="439"/>
        <v>1</v>
      </c>
      <c r="H935" s="144">
        <f t="shared" si="439"/>
        <v>0.5</v>
      </c>
      <c r="I935" s="144">
        <f t="shared" si="439"/>
        <v>0.5</v>
      </c>
      <c r="J935" s="144">
        <f t="shared" si="439"/>
        <v>0</v>
      </c>
      <c r="K935" s="144">
        <f t="shared" si="439"/>
        <v>0</v>
      </c>
      <c r="L935" s="144"/>
      <c r="M935" s="144">
        <f t="shared" si="439"/>
        <v>16070</v>
      </c>
      <c r="N935" s="144"/>
      <c r="O935" s="144">
        <f t="shared" si="439"/>
        <v>2410.5</v>
      </c>
      <c r="P935" s="144">
        <f t="shared" si="439"/>
        <v>0</v>
      </c>
      <c r="Q935" s="144"/>
      <c r="R935" s="144"/>
      <c r="S935" s="144">
        <f t="shared" si="439"/>
        <v>2410.5</v>
      </c>
      <c r="T935" s="144"/>
      <c r="U935" s="144"/>
      <c r="V935" s="144">
        <f t="shared" si="439"/>
        <v>2410.5</v>
      </c>
      <c r="W935" s="144">
        <f t="shared" si="439"/>
        <v>3495.23</v>
      </c>
      <c r="X935" s="144">
        <f t="shared" si="439"/>
        <v>26796.73</v>
      </c>
    </row>
    <row r="936" spans="2:24" s="142" customFormat="1" ht="15.75">
      <c r="B936" s="181" t="s">
        <v>58</v>
      </c>
      <c r="C936" s="144">
        <f>C932</f>
        <v>3.75</v>
      </c>
      <c r="D936" s="144">
        <f aca="true" t="shared" si="440" ref="D936:K936">D932</f>
        <v>0</v>
      </c>
      <c r="E936" s="144">
        <f t="shared" si="440"/>
        <v>0</v>
      </c>
      <c r="F936" s="144">
        <f t="shared" si="440"/>
        <v>0</v>
      </c>
      <c r="G936" s="144">
        <f>G932</f>
        <v>3.75</v>
      </c>
      <c r="H936" s="144">
        <f t="shared" si="440"/>
        <v>0</v>
      </c>
      <c r="I936" s="144">
        <f>I932</f>
        <v>3.75</v>
      </c>
      <c r="J936" s="144">
        <f t="shared" si="440"/>
        <v>0</v>
      </c>
      <c r="K936" s="144">
        <f t="shared" si="440"/>
        <v>0</v>
      </c>
      <c r="L936" s="144"/>
      <c r="M936" s="144">
        <f>M932</f>
        <v>43117.75</v>
      </c>
      <c r="N936" s="144"/>
      <c r="O936" s="144">
        <f aca="true" t="shared" si="441" ref="O936:X936">O932</f>
        <v>421.32</v>
      </c>
      <c r="P936" s="144">
        <f t="shared" si="441"/>
        <v>0</v>
      </c>
      <c r="Q936" s="144"/>
      <c r="R936" s="144"/>
      <c r="S936" s="144">
        <f t="shared" si="441"/>
        <v>0</v>
      </c>
      <c r="T936" s="144"/>
      <c r="U936" s="144"/>
      <c r="V936" s="144">
        <f t="shared" si="441"/>
        <v>0</v>
      </c>
      <c r="W936" s="144">
        <f t="shared" si="441"/>
        <v>6530.860000000001</v>
      </c>
      <c r="X936" s="144">
        <f t="shared" si="441"/>
        <v>50069.93</v>
      </c>
    </row>
    <row r="937" spans="2:24" s="14" customFormat="1" ht="15.75">
      <c r="B937" s="51" t="s">
        <v>59</v>
      </c>
      <c r="C937" s="144">
        <f>SUM(C934:C936)</f>
        <v>7.25</v>
      </c>
      <c r="D937" s="144">
        <f aca="true" t="shared" si="442" ref="D937:K937">SUM(D934:D936)</f>
        <v>0</v>
      </c>
      <c r="E937" s="144">
        <f t="shared" si="442"/>
        <v>0</v>
      </c>
      <c r="F937" s="144">
        <f t="shared" si="442"/>
        <v>0</v>
      </c>
      <c r="G937" s="144">
        <f>SUM(G934:G936)</f>
        <v>7.25</v>
      </c>
      <c r="H937" s="144">
        <f t="shared" si="442"/>
        <v>3</v>
      </c>
      <c r="I937" s="144">
        <f>SUM(I934:I936)</f>
        <v>4.25</v>
      </c>
      <c r="J937" s="144">
        <f t="shared" si="442"/>
        <v>0</v>
      </c>
      <c r="K937" s="144">
        <f t="shared" si="442"/>
        <v>0</v>
      </c>
      <c r="L937" s="144"/>
      <c r="M937" s="144">
        <f aca="true" t="shared" si="443" ref="M937:X937">SUM(M934:M936)</f>
        <v>121890.25</v>
      </c>
      <c r="N937" s="144"/>
      <c r="O937" s="144">
        <f t="shared" si="443"/>
        <v>12237.199999999999</v>
      </c>
      <c r="P937" s="144">
        <f t="shared" si="443"/>
        <v>0</v>
      </c>
      <c r="Q937" s="144"/>
      <c r="R937" s="144"/>
      <c r="S937" s="144">
        <f t="shared" si="443"/>
        <v>2410.5</v>
      </c>
      <c r="T937" s="144"/>
      <c r="U937" s="144"/>
      <c r="V937" s="144">
        <f t="shared" si="443"/>
        <v>11815.88</v>
      </c>
      <c r="W937" s="144">
        <f t="shared" si="443"/>
        <v>22253.08</v>
      </c>
      <c r="X937" s="144">
        <f t="shared" si="443"/>
        <v>170606.91</v>
      </c>
    </row>
    <row r="938" spans="2:24" s="14" customFormat="1" ht="12.75">
      <c r="B938" s="50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</row>
    <row r="939" spans="2:24" s="11" customFormat="1" ht="18">
      <c r="B939" s="297" t="s">
        <v>184</v>
      </c>
      <c r="C939" s="297"/>
      <c r="D939" s="297"/>
      <c r="E939" s="297"/>
      <c r="F939" s="297"/>
      <c r="G939" s="297"/>
      <c r="H939" s="297"/>
      <c r="I939" s="297"/>
      <c r="J939" s="297"/>
      <c r="K939" s="297"/>
      <c r="L939" s="297"/>
      <c r="M939" s="297"/>
      <c r="N939" s="297"/>
      <c r="O939" s="297"/>
      <c r="P939" s="297"/>
      <c r="Q939" s="297"/>
      <c r="R939" s="297"/>
      <c r="S939" s="297"/>
      <c r="T939" s="297"/>
      <c r="U939" s="297"/>
      <c r="V939" s="297"/>
      <c r="W939" s="297"/>
      <c r="X939" s="297"/>
    </row>
    <row r="940" spans="2:24" s="11" customFormat="1" ht="15" customHeight="1"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</row>
    <row r="941" spans="1:24" s="90" customFormat="1" ht="12.75" customHeight="1">
      <c r="A941" s="283" t="s">
        <v>52</v>
      </c>
      <c r="B941" s="284" t="s">
        <v>0</v>
      </c>
      <c r="C941" s="284" t="s">
        <v>51</v>
      </c>
      <c r="D941" s="284"/>
      <c r="E941" s="284"/>
      <c r="F941" s="284"/>
      <c r="G941" s="284"/>
      <c r="H941" s="284"/>
      <c r="I941" s="284"/>
      <c r="J941" s="284"/>
      <c r="K941" s="284"/>
      <c r="L941" s="284" t="s">
        <v>105</v>
      </c>
      <c r="M941" s="284" t="s">
        <v>71</v>
      </c>
      <c r="N941" s="285" t="s">
        <v>72</v>
      </c>
      <c r="O941" s="286"/>
      <c r="P941" s="286"/>
      <c r="Q941" s="287"/>
      <c r="R941" s="284" t="s">
        <v>74</v>
      </c>
      <c r="S941" s="284"/>
      <c r="T941" s="284"/>
      <c r="U941" s="284"/>
      <c r="V941" s="284"/>
      <c r="W941" s="288" t="s">
        <v>75</v>
      </c>
      <c r="X941" s="284" t="s">
        <v>76</v>
      </c>
    </row>
    <row r="942" spans="1:24" s="90" customFormat="1" ht="81" customHeight="1">
      <c r="A942" s="283"/>
      <c r="B942" s="284"/>
      <c r="C942" s="157" t="s">
        <v>48</v>
      </c>
      <c r="D942" s="290" t="s">
        <v>49</v>
      </c>
      <c r="E942" s="290"/>
      <c r="F942" s="290"/>
      <c r="G942" s="291" t="s">
        <v>39</v>
      </c>
      <c r="H942" s="291"/>
      <c r="I942" s="291"/>
      <c r="J942" s="291"/>
      <c r="K942" s="157" t="s">
        <v>50</v>
      </c>
      <c r="L942" s="284"/>
      <c r="M942" s="284"/>
      <c r="N942" s="284" t="s">
        <v>157</v>
      </c>
      <c r="O942" s="284"/>
      <c r="P942" s="130" t="s">
        <v>73</v>
      </c>
      <c r="Q942" s="129" t="s">
        <v>195</v>
      </c>
      <c r="R942" s="284" t="s">
        <v>158</v>
      </c>
      <c r="S942" s="284"/>
      <c r="T942" s="130" t="s">
        <v>77</v>
      </c>
      <c r="U942" s="284" t="s">
        <v>159</v>
      </c>
      <c r="V942" s="284"/>
      <c r="W942" s="289"/>
      <c r="X942" s="284"/>
    </row>
    <row r="943" spans="1:24" s="132" customFormat="1" ht="15">
      <c r="A943" s="133"/>
      <c r="B943" s="163"/>
      <c r="C943" s="164"/>
      <c r="D943" s="164" t="s">
        <v>48</v>
      </c>
      <c r="E943" s="164" t="s">
        <v>196</v>
      </c>
      <c r="F943" s="164" t="s">
        <v>197</v>
      </c>
      <c r="G943" s="164" t="s">
        <v>48</v>
      </c>
      <c r="H943" s="164" t="s">
        <v>196</v>
      </c>
      <c r="I943" s="164" t="s">
        <v>197</v>
      </c>
      <c r="J943" s="165" t="s">
        <v>69</v>
      </c>
      <c r="K943" s="164"/>
      <c r="L943" s="163"/>
      <c r="M943" s="163"/>
      <c r="N943" s="163"/>
      <c r="O943" s="163"/>
      <c r="P943" s="163"/>
      <c r="Q943" s="163"/>
      <c r="R943" s="163"/>
      <c r="S943" s="163"/>
      <c r="T943" s="163"/>
      <c r="U943" s="163"/>
      <c r="V943" s="163"/>
      <c r="W943" s="163"/>
      <c r="X943" s="163"/>
    </row>
    <row r="944" spans="1:24" ht="19.5" customHeight="1">
      <c r="A944" s="11"/>
      <c r="B944" s="189" t="s">
        <v>55</v>
      </c>
      <c r="C944" s="63"/>
      <c r="D944" s="63"/>
      <c r="E944" s="63"/>
      <c r="F944" s="63"/>
      <c r="G944" s="64"/>
      <c r="H944" s="64"/>
      <c r="I944" s="64"/>
      <c r="J944" s="64"/>
      <c r="K944" s="65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</row>
    <row r="945" spans="1:24" ht="15">
      <c r="A945" s="11"/>
      <c r="B945" s="182" t="s">
        <v>128</v>
      </c>
      <c r="C945" s="178">
        <f>D945+G945+K945</f>
        <v>0.5</v>
      </c>
      <c r="D945" s="178"/>
      <c r="E945" s="178"/>
      <c r="F945" s="178"/>
      <c r="G945" s="178">
        <f>H945+I945+J945</f>
        <v>0.5</v>
      </c>
      <c r="H945" s="178">
        <v>0.25</v>
      </c>
      <c r="I945" s="178">
        <v>0.25</v>
      </c>
      <c r="J945" s="178"/>
      <c r="K945" s="178"/>
      <c r="L945" s="183">
        <v>25081</v>
      </c>
      <c r="M945" s="186">
        <f>C945*L945</f>
        <v>12540.5</v>
      </c>
      <c r="N945" s="183">
        <v>15</v>
      </c>
      <c r="O945" s="183">
        <f>ROUND(M945*N945/100,2)</f>
        <v>1881.08</v>
      </c>
      <c r="P945" s="183"/>
      <c r="Q945" s="183"/>
      <c r="R945" s="183"/>
      <c r="S945" s="183">
        <f>ROUND(M945*R945,2)</f>
        <v>0</v>
      </c>
      <c r="T945" s="183"/>
      <c r="U945" s="183">
        <v>15</v>
      </c>
      <c r="V945" s="183">
        <f>ROUND(M945*U945/100,2)</f>
        <v>1881.08</v>
      </c>
      <c r="W945" s="186">
        <f>ROUND((M945+O945+S945+V945)*0.15,2)</f>
        <v>2445.4</v>
      </c>
      <c r="X945" s="183">
        <f>M945+O945+S945+V945+W945</f>
        <v>18748.06</v>
      </c>
    </row>
    <row r="946" spans="1:24" ht="15.75">
      <c r="A946" s="11"/>
      <c r="B946" s="176" t="s">
        <v>54</v>
      </c>
      <c r="C946" s="32">
        <f>SUM(C945:C945)</f>
        <v>0.5</v>
      </c>
      <c r="D946" s="178">
        <f aca="true" t="shared" si="444" ref="D946:K946">SUM(D945:D945)</f>
        <v>0</v>
      </c>
      <c r="E946" s="178">
        <f t="shared" si="444"/>
        <v>0</v>
      </c>
      <c r="F946" s="178">
        <f t="shared" si="444"/>
        <v>0</v>
      </c>
      <c r="G946" s="178">
        <f t="shared" si="444"/>
        <v>0.5</v>
      </c>
      <c r="H946" s="178">
        <f t="shared" si="444"/>
        <v>0.25</v>
      </c>
      <c r="I946" s="178">
        <f t="shared" si="444"/>
        <v>0.25</v>
      </c>
      <c r="J946" s="178">
        <f t="shared" si="444"/>
        <v>0</v>
      </c>
      <c r="K946" s="178">
        <f t="shared" si="444"/>
        <v>0</v>
      </c>
      <c r="L946" s="178"/>
      <c r="M946" s="178">
        <f aca="true" t="shared" si="445" ref="M946:S946">SUM(M945:M945)</f>
        <v>12540.5</v>
      </c>
      <c r="N946" s="178"/>
      <c r="O946" s="178">
        <f t="shared" si="445"/>
        <v>1881.08</v>
      </c>
      <c r="P946" s="178">
        <f t="shared" si="445"/>
        <v>0</v>
      </c>
      <c r="Q946" s="178"/>
      <c r="R946" s="178"/>
      <c r="S946" s="178">
        <f t="shared" si="445"/>
        <v>0</v>
      </c>
      <c r="T946" s="178"/>
      <c r="U946" s="178"/>
      <c r="V946" s="178">
        <f>SUM(V945:V945)</f>
        <v>1881.08</v>
      </c>
      <c r="W946" s="178">
        <f>SUM(W945:W945)</f>
        <v>2445.4</v>
      </c>
      <c r="X946" s="32">
        <f>SUM(X945:X945)</f>
        <v>18748.06</v>
      </c>
    </row>
    <row r="947" spans="1:24" ht="15.75">
      <c r="A947" s="11"/>
      <c r="B947" s="190" t="s">
        <v>56</v>
      </c>
      <c r="C947" s="178"/>
      <c r="D947" s="32"/>
      <c r="E947" s="32"/>
      <c r="F947" s="32"/>
      <c r="G947" s="185"/>
      <c r="H947" s="185"/>
      <c r="I947" s="178"/>
      <c r="J947" s="185"/>
      <c r="K947" s="186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</row>
    <row r="948" spans="1:24" ht="15">
      <c r="A948" s="11"/>
      <c r="B948" s="187" t="s">
        <v>34</v>
      </c>
      <c r="C948" s="178">
        <f>D948+G948+K948</f>
        <v>0.5</v>
      </c>
      <c r="D948" s="178"/>
      <c r="E948" s="178"/>
      <c r="F948" s="178"/>
      <c r="G948" s="178">
        <f>H948+I948+J948</f>
        <v>0.5</v>
      </c>
      <c r="H948" s="178"/>
      <c r="I948" s="178">
        <v>0.5</v>
      </c>
      <c r="J948" s="178"/>
      <c r="K948" s="178"/>
      <c r="L948" s="183">
        <f>L$290</f>
        <v>17963</v>
      </c>
      <c r="M948" s="186">
        <f>C948*L948</f>
        <v>8981.5</v>
      </c>
      <c r="N948" s="183">
        <v>15</v>
      </c>
      <c r="O948" s="183">
        <f>ROUND(M948*N948/100,2)</f>
        <v>1347.23</v>
      </c>
      <c r="P948" s="183"/>
      <c r="Q948" s="183"/>
      <c r="R948" s="183">
        <v>15</v>
      </c>
      <c r="S948" s="186">
        <f>ROUND(M948*R948/100,2)</f>
        <v>1347.23</v>
      </c>
      <c r="T948" s="186"/>
      <c r="U948" s="183">
        <v>15</v>
      </c>
      <c r="V948" s="183">
        <f>ROUND(M948*U948/100,2)</f>
        <v>1347.23</v>
      </c>
      <c r="W948" s="183">
        <f>ROUND((M948+O948+S948+V948)*0.15,2)</f>
        <v>1953.48</v>
      </c>
      <c r="X948" s="183">
        <f>M948+O948+S948+V948+W948</f>
        <v>14976.669999999998</v>
      </c>
    </row>
    <row r="949" spans="1:24" ht="15.75">
      <c r="A949" s="11"/>
      <c r="B949" s="176" t="s">
        <v>54</v>
      </c>
      <c r="C949" s="32">
        <f>C948</f>
        <v>0.5</v>
      </c>
      <c r="D949" s="178">
        <f aca="true" t="shared" si="446" ref="D949:K949">D948</f>
        <v>0</v>
      </c>
      <c r="E949" s="178">
        <f t="shared" si="446"/>
        <v>0</v>
      </c>
      <c r="F949" s="178">
        <f t="shared" si="446"/>
        <v>0</v>
      </c>
      <c r="G949" s="178">
        <f t="shared" si="446"/>
        <v>0.5</v>
      </c>
      <c r="H949" s="178">
        <f t="shared" si="446"/>
        <v>0</v>
      </c>
      <c r="I949" s="178">
        <f t="shared" si="446"/>
        <v>0.5</v>
      </c>
      <c r="J949" s="178">
        <f t="shared" si="446"/>
        <v>0</v>
      </c>
      <c r="K949" s="178">
        <f t="shared" si="446"/>
        <v>0</v>
      </c>
      <c r="L949" s="178"/>
      <c r="M949" s="178">
        <f>M948</f>
        <v>8981.5</v>
      </c>
      <c r="N949" s="178"/>
      <c r="O949" s="178">
        <f>O948</f>
        <v>1347.23</v>
      </c>
      <c r="P949" s="178">
        <f>P948</f>
        <v>0</v>
      </c>
      <c r="Q949" s="178"/>
      <c r="R949" s="178"/>
      <c r="S949" s="178">
        <f>S948</f>
        <v>1347.23</v>
      </c>
      <c r="T949" s="178"/>
      <c r="U949" s="178"/>
      <c r="V949" s="178">
        <f>V948</f>
        <v>1347.23</v>
      </c>
      <c r="W949" s="178">
        <f>W948</f>
        <v>1953.48</v>
      </c>
      <c r="X949" s="32">
        <f>X948</f>
        <v>14976.669999999998</v>
      </c>
    </row>
    <row r="950" spans="1:24" ht="15.75">
      <c r="A950" s="11"/>
      <c r="B950" s="190" t="s">
        <v>57</v>
      </c>
      <c r="C950" s="178"/>
      <c r="D950" s="32"/>
      <c r="E950" s="32"/>
      <c r="F950" s="32"/>
      <c r="G950" s="185"/>
      <c r="H950" s="185"/>
      <c r="I950" s="178"/>
      <c r="J950" s="185"/>
      <c r="K950" s="186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</row>
    <row r="951" spans="1:24" ht="15">
      <c r="A951" s="11"/>
      <c r="B951" s="182" t="s">
        <v>286</v>
      </c>
      <c r="C951" s="178">
        <f>D951+G951+K951</f>
        <v>0.5</v>
      </c>
      <c r="D951" s="178"/>
      <c r="E951" s="178"/>
      <c r="F951" s="178"/>
      <c r="G951" s="178">
        <f>H951+I951+J951</f>
        <v>0.5</v>
      </c>
      <c r="H951" s="178">
        <v>0.5</v>
      </c>
      <c r="I951" s="178">
        <v>0</v>
      </c>
      <c r="J951" s="178"/>
      <c r="K951" s="178"/>
      <c r="L951" s="183">
        <v>12266</v>
      </c>
      <c r="M951" s="183">
        <f>C951*L951</f>
        <v>6133</v>
      </c>
      <c r="N951" s="183">
        <v>4</v>
      </c>
      <c r="O951" s="183">
        <f>ROUND(M951*N951/100,2)</f>
        <v>245.32</v>
      </c>
      <c r="P951" s="183"/>
      <c r="Q951" s="183"/>
      <c r="R951" s="183"/>
      <c r="S951" s="183">
        <f>ROUND(M951*R951,2)</f>
        <v>0</v>
      </c>
      <c r="T951" s="183"/>
      <c r="U951" s="183"/>
      <c r="V951" s="183">
        <f>ROUND(M951*U951/100,2)</f>
        <v>0</v>
      </c>
      <c r="W951" s="183">
        <f>ROUND((M951+O951+S951+V951)*0.15,2)</f>
        <v>956.75</v>
      </c>
      <c r="X951" s="183">
        <f>M951+O951+S951+V951+W951</f>
        <v>7335.07</v>
      </c>
    </row>
    <row r="952" spans="1:24" ht="15.75">
      <c r="A952" s="11"/>
      <c r="B952" s="176" t="s">
        <v>54</v>
      </c>
      <c r="C952" s="32">
        <f>C951</f>
        <v>0.5</v>
      </c>
      <c r="D952" s="178">
        <f aca="true" t="shared" si="447" ref="D952:K952">D951</f>
        <v>0</v>
      </c>
      <c r="E952" s="178">
        <f t="shared" si="447"/>
        <v>0</v>
      </c>
      <c r="F952" s="178">
        <f t="shared" si="447"/>
        <v>0</v>
      </c>
      <c r="G952" s="178">
        <f t="shared" si="447"/>
        <v>0.5</v>
      </c>
      <c r="H952" s="178">
        <f t="shared" si="447"/>
        <v>0.5</v>
      </c>
      <c r="I952" s="178">
        <f t="shared" si="447"/>
        <v>0</v>
      </c>
      <c r="J952" s="178">
        <f t="shared" si="447"/>
        <v>0</v>
      </c>
      <c r="K952" s="178">
        <f t="shared" si="447"/>
        <v>0</v>
      </c>
      <c r="L952" s="178"/>
      <c r="M952" s="178">
        <f aca="true" t="shared" si="448" ref="M952:S952">M951</f>
        <v>6133</v>
      </c>
      <c r="N952" s="178"/>
      <c r="O952" s="178">
        <f t="shared" si="448"/>
        <v>245.32</v>
      </c>
      <c r="P952" s="178">
        <f t="shared" si="448"/>
        <v>0</v>
      </c>
      <c r="Q952" s="178"/>
      <c r="R952" s="178"/>
      <c r="S952" s="178">
        <f t="shared" si="448"/>
        <v>0</v>
      </c>
      <c r="T952" s="178"/>
      <c r="U952" s="178"/>
      <c r="V952" s="178">
        <f>V951</f>
        <v>0</v>
      </c>
      <c r="W952" s="178">
        <f>W951</f>
        <v>956.75</v>
      </c>
      <c r="X952" s="32">
        <f>X951</f>
        <v>7335.07</v>
      </c>
    </row>
    <row r="953" spans="1:24" ht="15">
      <c r="A953" s="11"/>
      <c r="B953" s="188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</row>
    <row r="954" spans="2:24" s="142" customFormat="1" ht="15.75">
      <c r="B954" s="181" t="s">
        <v>55</v>
      </c>
      <c r="C954" s="144">
        <f>C946</f>
        <v>0.5</v>
      </c>
      <c r="D954" s="144">
        <f aca="true" t="shared" si="449" ref="D954:X954">D946</f>
        <v>0</v>
      </c>
      <c r="E954" s="144">
        <f t="shared" si="449"/>
        <v>0</v>
      </c>
      <c r="F954" s="144">
        <f t="shared" si="449"/>
        <v>0</v>
      </c>
      <c r="G954" s="144">
        <f t="shared" si="449"/>
        <v>0.5</v>
      </c>
      <c r="H954" s="144">
        <f t="shared" si="449"/>
        <v>0.25</v>
      </c>
      <c r="I954" s="144">
        <f t="shared" si="449"/>
        <v>0.25</v>
      </c>
      <c r="J954" s="144">
        <f t="shared" si="449"/>
        <v>0</v>
      </c>
      <c r="K954" s="144">
        <f t="shared" si="449"/>
        <v>0</v>
      </c>
      <c r="L954" s="144"/>
      <c r="M954" s="144">
        <f t="shared" si="449"/>
        <v>12540.5</v>
      </c>
      <c r="N954" s="144"/>
      <c r="O954" s="144">
        <f t="shared" si="449"/>
        <v>1881.08</v>
      </c>
      <c r="P954" s="144">
        <f t="shared" si="449"/>
        <v>0</v>
      </c>
      <c r="Q954" s="144"/>
      <c r="R954" s="144"/>
      <c r="S954" s="144">
        <f t="shared" si="449"/>
        <v>0</v>
      </c>
      <c r="T954" s="144"/>
      <c r="U954" s="144"/>
      <c r="V954" s="144">
        <f t="shared" si="449"/>
        <v>1881.08</v>
      </c>
      <c r="W954" s="144">
        <f t="shared" si="449"/>
        <v>2445.4</v>
      </c>
      <c r="X954" s="144">
        <f t="shared" si="449"/>
        <v>18748.06</v>
      </c>
    </row>
    <row r="955" spans="2:24" s="142" customFormat="1" ht="15.75">
      <c r="B955" s="181" t="s">
        <v>56</v>
      </c>
      <c r="C955" s="144">
        <f>C949</f>
        <v>0.5</v>
      </c>
      <c r="D955" s="144">
        <f aca="true" t="shared" si="450" ref="D955:X955">D949</f>
        <v>0</v>
      </c>
      <c r="E955" s="144">
        <f t="shared" si="450"/>
        <v>0</v>
      </c>
      <c r="F955" s="144">
        <f t="shared" si="450"/>
        <v>0</v>
      </c>
      <c r="G955" s="144">
        <f t="shared" si="450"/>
        <v>0.5</v>
      </c>
      <c r="H955" s="144">
        <f t="shared" si="450"/>
        <v>0</v>
      </c>
      <c r="I955" s="144">
        <f t="shared" si="450"/>
        <v>0.5</v>
      </c>
      <c r="J955" s="144">
        <f t="shared" si="450"/>
        <v>0</v>
      </c>
      <c r="K955" s="144">
        <f t="shared" si="450"/>
        <v>0</v>
      </c>
      <c r="L955" s="144"/>
      <c r="M955" s="144">
        <f t="shared" si="450"/>
        <v>8981.5</v>
      </c>
      <c r="N955" s="144"/>
      <c r="O955" s="144">
        <f t="shared" si="450"/>
        <v>1347.23</v>
      </c>
      <c r="P955" s="144">
        <f t="shared" si="450"/>
        <v>0</v>
      </c>
      <c r="Q955" s="144"/>
      <c r="R955" s="144"/>
      <c r="S955" s="144">
        <f t="shared" si="450"/>
        <v>1347.23</v>
      </c>
      <c r="T955" s="144"/>
      <c r="U955" s="144"/>
      <c r="V955" s="144">
        <f t="shared" si="450"/>
        <v>1347.23</v>
      </c>
      <c r="W955" s="144">
        <f t="shared" si="450"/>
        <v>1953.48</v>
      </c>
      <c r="X955" s="144">
        <f t="shared" si="450"/>
        <v>14976.669999999998</v>
      </c>
    </row>
    <row r="956" spans="2:24" s="142" customFormat="1" ht="15.75">
      <c r="B956" s="181" t="s">
        <v>57</v>
      </c>
      <c r="C956" s="144">
        <f>C952</f>
        <v>0.5</v>
      </c>
      <c r="D956" s="144">
        <f aca="true" t="shared" si="451" ref="D956:X956">D952</f>
        <v>0</v>
      </c>
      <c r="E956" s="144">
        <f t="shared" si="451"/>
        <v>0</v>
      </c>
      <c r="F956" s="144">
        <f t="shared" si="451"/>
        <v>0</v>
      </c>
      <c r="G956" s="144">
        <f t="shared" si="451"/>
        <v>0.5</v>
      </c>
      <c r="H956" s="144">
        <f t="shared" si="451"/>
        <v>0.5</v>
      </c>
      <c r="I956" s="144">
        <f t="shared" si="451"/>
        <v>0</v>
      </c>
      <c r="J956" s="144">
        <f t="shared" si="451"/>
        <v>0</v>
      </c>
      <c r="K956" s="144">
        <f t="shared" si="451"/>
        <v>0</v>
      </c>
      <c r="L956" s="144"/>
      <c r="M956" s="144">
        <f>M952</f>
        <v>6133</v>
      </c>
      <c r="N956" s="144"/>
      <c r="O956" s="144">
        <f t="shared" si="451"/>
        <v>245.32</v>
      </c>
      <c r="P956" s="144">
        <f t="shared" si="451"/>
        <v>0</v>
      </c>
      <c r="Q956" s="144"/>
      <c r="R956" s="144"/>
      <c r="S956" s="144">
        <f t="shared" si="451"/>
        <v>0</v>
      </c>
      <c r="T956" s="144"/>
      <c r="U956" s="144"/>
      <c r="V956" s="144">
        <f t="shared" si="451"/>
        <v>0</v>
      </c>
      <c r="W956" s="144">
        <f t="shared" si="451"/>
        <v>956.75</v>
      </c>
      <c r="X956" s="144">
        <f t="shared" si="451"/>
        <v>7335.07</v>
      </c>
    </row>
    <row r="957" spans="2:24" s="14" customFormat="1" ht="15.75">
      <c r="B957" s="51" t="s">
        <v>59</v>
      </c>
      <c r="C957" s="144">
        <f>SUM(C954:C956)</f>
        <v>1.5</v>
      </c>
      <c r="D957" s="144">
        <f aca="true" t="shared" si="452" ref="D957:K957">SUM(D954:D956)</f>
        <v>0</v>
      </c>
      <c r="E957" s="144">
        <f t="shared" si="452"/>
        <v>0</v>
      </c>
      <c r="F957" s="144">
        <f t="shared" si="452"/>
        <v>0</v>
      </c>
      <c r="G957" s="144">
        <f t="shared" si="452"/>
        <v>1.5</v>
      </c>
      <c r="H957" s="144">
        <f t="shared" si="452"/>
        <v>0.75</v>
      </c>
      <c r="I957" s="144">
        <f t="shared" si="452"/>
        <v>0.75</v>
      </c>
      <c r="J957" s="144">
        <f t="shared" si="452"/>
        <v>0</v>
      </c>
      <c r="K957" s="144">
        <f t="shared" si="452"/>
        <v>0</v>
      </c>
      <c r="L957" s="144"/>
      <c r="M957" s="144">
        <f aca="true" t="shared" si="453" ref="M957:X957">SUM(M954:M956)</f>
        <v>27655</v>
      </c>
      <c r="N957" s="144"/>
      <c r="O957" s="144">
        <f t="shared" si="453"/>
        <v>3473.63</v>
      </c>
      <c r="P957" s="144">
        <f t="shared" si="453"/>
        <v>0</v>
      </c>
      <c r="Q957" s="144"/>
      <c r="R957" s="144"/>
      <c r="S957" s="144">
        <f t="shared" si="453"/>
        <v>1347.23</v>
      </c>
      <c r="T957" s="144"/>
      <c r="U957" s="144"/>
      <c r="V957" s="144">
        <f t="shared" si="453"/>
        <v>3228.31</v>
      </c>
      <c r="W957" s="144">
        <f t="shared" si="453"/>
        <v>5355.63</v>
      </c>
      <c r="X957" s="144">
        <f t="shared" si="453"/>
        <v>41059.799999999996</v>
      </c>
    </row>
    <row r="958" spans="2:24" s="14" customFormat="1" ht="12.75">
      <c r="B958" s="50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</row>
    <row r="959" spans="2:24" s="11" customFormat="1" ht="18">
      <c r="B959" s="297" t="s">
        <v>185</v>
      </c>
      <c r="C959" s="297"/>
      <c r="D959" s="297"/>
      <c r="E959" s="297"/>
      <c r="F959" s="297"/>
      <c r="G959" s="297"/>
      <c r="H959" s="297"/>
      <c r="I959" s="297"/>
      <c r="J959" s="297"/>
      <c r="K959" s="297"/>
      <c r="L959" s="297"/>
      <c r="M959" s="297"/>
      <c r="N959" s="297"/>
      <c r="O959" s="297"/>
      <c r="P959" s="297"/>
      <c r="Q959" s="297"/>
      <c r="R959" s="297"/>
      <c r="S959" s="297"/>
      <c r="T959" s="297"/>
      <c r="U959" s="297"/>
      <c r="V959" s="297"/>
      <c r="W959" s="297"/>
      <c r="X959" s="297"/>
    </row>
    <row r="960" spans="2:24" s="11" customFormat="1" ht="12.75" customHeight="1"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</row>
    <row r="961" spans="1:24" s="90" customFormat="1" ht="12.75" customHeight="1">
      <c r="A961" s="283" t="s">
        <v>52</v>
      </c>
      <c r="B961" s="284" t="s">
        <v>0</v>
      </c>
      <c r="C961" s="284" t="s">
        <v>51</v>
      </c>
      <c r="D961" s="284"/>
      <c r="E961" s="284"/>
      <c r="F961" s="284"/>
      <c r="G961" s="284"/>
      <c r="H961" s="284"/>
      <c r="I961" s="284"/>
      <c r="J961" s="284"/>
      <c r="K961" s="284"/>
      <c r="L961" s="284" t="s">
        <v>105</v>
      </c>
      <c r="M961" s="284" t="s">
        <v>71</v>
      </c>
      <c r="N961" s="285" t="s">
        <v>72</v>
      </c>
      <c r="O961" s="286"/>
      <c r="P961" s="286"/>
      <c r="Q961" s="287"/>
      <c r="R961" s="284" t="s">
        <v>74</v>
      </c>
      <c r="S961" s="284"/>
      <c r="T961" s="284"/>
      <c r="U961" s="284"/>
      <c r="V961" s="284"/>
      <c r="W961" s="288" t="s">
        <v>75</v>
      </c>
      <c r="X961" s="284" t="s">
        <v>76</v>
      </c>
    </row>
    <row r="962" spans="1:24" s="90" customFormat="1" ht="81" customHeight="1">
      <c r="A962" s="283"/>
      <c r="B962" s="284"/>
      <c r="C962" s="157" t="s">
        <v>48</v>
      </c>
      <c r="D962" s="290" t="s">
        <v>49</v>
      </c>
      <c r="E962" s="290"/>
      <c r="F962" s="290"/>
      <c r="G962" s="291" t="s">
        <v>39</v>
      </c>
      <c r="H962" s="291"/>
      <c r="I962" s="291"/>
      <c r="J962" s="291"/>
      <c r="K962" s="157" t="s">
        <v>50</v>
      </c>
      <c r="L962" s="284"/>
      <c r="M962" s="284"/>
      <c r="N962" s="284" t="s">
        <v>157</v>
      </c>
      <c r="O962" s="284"/>
      <c r="P962" s="130" t="s">
        <v>73</v>
      </c>
      <c r="Q962" s="129" t="s">
        <v>195</v>
      </c>
      <c r="R962" s="284" t="s">
        <v>158</v>
      </c>
      <c r="S962" s="284"/>
      <c r="T962" s="130" t="s">
        <v>77</v>
      </c>
      <c r="U962" s="284" t="s">
        <v>159</v>
      </c>
      <c r="V962" s="284"/>
      <c r="W962" s="289"/>
      <c r="X962" s="284"/>
    </row>
    <row r="963" spans="1:24" s="132" customFormat="1" ht="15">
      <c r="A963" s="133"/>
      <c r="B963" s="163"/>
      <c r="C963" s="164"/>
      <c r="D963" s="164" t="s">
        <v>48</v>
      </c>
      <c r="E963" s="164" t="s">
        <v>196</v>
      </c>
      <c r="F963" s="164" t="s">
        <v>197</v>
      </c>
      <c r="G963" s="164" t="s">
        <v>48</v>
      </c>
      <c r="H963" s="164" t="s">
        <v>196</v>
      </c>
      <c r="I963" s="164" t="s">
        <v>197</v>
      </c>
      <c r="J963" s="165" t="s">
        <v>69</v>
      </c>
      <c r="K963" s="164"/>
      <c r="L963" s="163"/>
      <c r="M963" s="163"/>
      <c r="N963" s="163"/>
      <c r="O963" s="163"/>
      <c r="P963" s="163"/>
      <c r="Q963" s="163"/>
      <c r="R963" s="163"/>
      <c r="S963" s="163"/>
      <c r="T963" s="163"/>
      <c r="U963" s="163"/>
      <c r="V963" s="163"/>
      <c r="W963" s="163"/>
      <c r="X963" s="163"/>
    </row>
    <row r="964" spans="1:24" ht="15.75" customHeight="1">
      <c r="A964" s="11"/>
      <c r="B964" s="189" t="s">
        <v>55</v>
      </c>
      <c r="C964" s="63"/>
      <c r="D964" s="63"/>
      <c r="E964" s="63"/>
      <c r="F964" s="63"/>
      <c r="G964" s="64"/>
      <c r="H964" s="64"/>
      <c r="I964" s="64"/>
      <c r="J964" s="64"/>
      <c r="K964" s="65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</row>
    <row r="965" spans="1:24" ht="15">
      <c r="A965" s="11"/>
      <c r="B965" s="182" t="s">
        <v>127</v>
      </c>
      <c r="C965" s="178">
        <f>D965+G965+K965</f>
        <v>1.5</v>
      </c>
      <c r="D965" s="178"/>
      <c r="E965" s="178"/>
      <c r="F965" s="178"/>
      <c r="G965" s="178">
        <f>H965+I965+J965</f>
        <v>1.5</v>
      </c>
      <c r="H965" s="178">
        <v>1.5</v>
      </c>
      <c r="I965" s="178">
        <v>0</v>
      </c>
      <c r="J965" s="178"/>
      <c r="K965" s="178"/>
      <c r="L965" s="183">
        <v>25081</v>
      </c>
      <c r="M965" s="186">
        <f>C965*L965</f>
        <v>37621.5</v>
      </c>
      <c r="N965" s="183">
        <v>15</v>
      </c>
      <c r="O965" s="183">
        <f>ROUND(M965*N965/100,2)</f>
        <v>5643.23</v>
      </c>
      <c r="P965" s="183"/>
      <c r="Q965" s="183"/>
      <c r="R965" s="183"/>
      <c r="S965" s="183">
        <f>ROUND(M965*R965,2)</f>
        <v>0</v>
      </c>
      <c r="T965" s="183"/>
      <c r="U965" s="183">
        <v>15</v>
      </c>
      <c r="V965" s="183">
        <f>ROUND(M965*U965/100,2)</f>
        <v>5643.23</v>
      </c>
      <c r="W965" s="183">
        <f>ROUND((M965+O965+S965+V965)*0.15,2)</f>
        <v>7336.19</v>
      </c>
      <c r="X965" s="183">
        <f>M965+O965+S965+V965+W965</f>
        <v>56244.149999999994</v>
      </c>
    </row>
    <row r="966" spans="1:24" ht="15.75">
      <c r="A966" s="11"/>
      <c r="B966" s="176" t="s">
        <v>54</v>
      </c>
      <c r="C966" s="32">
        <f>C965</f>
        <v>1.5</v>
      </c>
      <c r="D966" s="178">
        <f aca="true" t="shared" si="454" ref="D966:K966">D965</f>
        <v>0</v>
      </c>
      <c r="E966" s="178">
        <f t="shared" si="454"/>
        <v>0</v>
      </c>
      <c r="F966" s="178">
        <f t="shared" si="454"/>
        <v>0</v>
      </c>
      <c r="G966" s="178">
        <f t="shared" si="454"/>
        <v>1.5</v>
      </c>
      <c r="H966" s="178">
        <f t="shared" si="454"/>
        <v>1.5</v>
      </c>
      <c r="I966" s="178">
        <f t="shared" si="454"/>
        <v>0</v>
      </c>
      <c r="J966" s="178">
        <f t="shared" si="454"/>
        <v>0</v>
      </c>
      <c r="K966" s="178">
        <f t="shared" si="454"/>
        <v>0</v>
      </c>
      <c r="L966" s="178"/>
      <c r="M966" s="178">
        <f aca="true" t="shared" si="455" ref="M966:X966">M965</f>
        <v>37621.5</v>
      </c>
      <c r="N966" s="178"/>
      <c r="O966" s="178">
        <f t="shared" si="455"/>
        <v>5643.23</v>
      </c>
      <c r="P966" s="178">
        <f t="shared" si="455"/>
        <v>0</v>
      </c>
      <c r="Q966" s="178"/>
      <c r="R966" s="178"/>
      <c r="S966" s="178">
        <f t="shared" si="455"/>
        <v>0</v>
      </c>
      <c r="T966" s="178"/>
      <c r="U966" s="178">
        <f t="shared" si="455"/>
        <v>15</v>
      </c>
      <c r="V966" s="178">
        <f t="shared" si="455"/>
        <v>5643.23</v>
      </c>
      <c r="W966" s="178">
        <f t="shared" si="455"/>
        <v>7336.19</v>
      </c>
      <c r="X966" s="32">
        <f t="shared" si="455"/>
        <v>56244.149999999994</v>
      </c>
    </row>
    <row r="967" spans="1:24" ht="15.75">
      <c r="A967" s="11"/>
      <c r="B967" s="190" t="s">
        <v>56</v>
      </c>
      <c r="C967" s="178"/>
      <c r="D967" s="178"/>
      <c r="E967" s="178"/>
      <c r="F967" s="178"/>
      <c r="G967" s="178"/>
      <c r="H967" s="178"/>
      <c r="I967" s="178"/>
      <c r="J967" s="178"/>
      <c r="K967" s="178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</row>
    <row r="968" spans="1:24" ht="15">
      <c r="A968" s="11"/>
      <c r="B968" s="187" t="s">
        <v>295</v>
      </c>
      <c r="C968" s="178">
        <f>D968+G968+K968</f>
        <v>6.5</v>
      </c>
      <c r="D968" s="178"/>
      <c r="E968" s="178"/>
      <c r="F968" s="178"/>
      <c r="G968" s="178">
        <f>H968+I968+J968+K968</f>
        <v>6.5</v>
      </c>
      <c r="H968" s="178">
        <v>6.5</v>
      </c>
      <c r="I968" s="178">
        <v>0</v>
      </c>
      <c r="J968" s="178">
        <v>0</v>
      </c>
      <c r="K968" s="178">
        <v>0</v>
      </c>
      <c r="L968" s="183">
        <v>15006</v>
      </c>
      <c r="M968" s="183">
        <f>C968*L968</f>
        <v>97539</v>
      </c>
      <c r="N968" s="183">
        <v>15</v>
      </c>
      <c r="O968" s="183">
        <f>ROUND(M968*N968/100,2)</f>
        <v>14630.85</v>
      </c>
      <c r="P968" s="183"/>
      <c r="Q968" s="183"/>
      <c r="R968" s="183">
        <v>15</v>
      </c>
      <c r="S968" s="183">
        <f>ROUND(M968*R968/100,2)</f>
        <v>14630.85</v>
      </c>
      <c r="T968" s="183"/>
      <c r="U968" s="183">
        <v>15</v>
      </c>
      <c r="V968" s="183">
        <f>ROUND(M968*U968/100,2)</f>
        <v>14630.85</v>
      </c>
      <c r="W968" s="183">
        <f>ROUND((M968+O968+S968+V968)*0.15,2)</f>
        <v>21214.73</v>
      </c>
      <c r="X968" s="183">
        <f>M968+O968+S968+V968+W968</f>
        <v>162646.28000000003</v>
      </c>
    </row>
    <row r="969" spans="1:24" ht="15.75">
      <c r="A969" s="11"/>
      <c r="B969" s="176" t="s">
        <v>54</v>
      </c>
      <c r="C969" s="32">
        <f aca="true" t="shared" si="456" ref="C969:K969">SUM(C968:C968)</f>
        <v>6.5</v>
      </c>
      <c r="D969" s="178">
        <f t="shared" si="456"/>
        <v>0</v>
      </c>
      <c r="E969" s="178">
        <f t="shared" si="456"/>
        <v>0</v>
      </c>
      <c r="F969" s="178">
        <f t="shared" si="456"/>
        <v>0</v>
      </c>
      <c r="G969" s="178">
        <f t="shared" si="456"/>
        <v>6.5</v>
      </c>
      <c r="H969" s="178">
        <f t="shared" si="456"/>
        <v>6.5</v>
      </c>
      <c r="I969" s="178">
        <f t="shared" si="456"/>
        <v>0</v>
      </c>
      <c r="J969" s="178">
        <f t="shared" si="456"/>
        <v>0</v>
      </c>
      <c r="K969" s="178">
        <f t="shared" si="456"/>
        <v>0</v>
      </c>
      <c r="L969" s="178"/>
      <c r="M969" s="178">
        <f>SUM(M968:M968)</f>
        <v>97539</v>
      </c>
      <c r="N969" s="178"/>
      <c r="O969" s="178">
        <f>SUM(O968:O968)</f>
        <v>14630.85</v>
      </c>
      <c r="P969" s="178">
        <f>SUM(P968:P968)</f>
        <v>0</v>
      </c>
      <c r="Q969" s="178"/>
      <c r="R969" s="178"/>
      <c r="S969" s="178">
        <f>SUM(S968:S968)</f>
        <v>14630.85</v>
      </c>
      <c r="T969" s="178"/>
      <c r="U969" s="178"/>
      <c r="V969" s="178">
        <f>SUM(V968:V968)</f>
        <v>14630.85</v>
      </c>
      <c r="W969" s="178">
        <f>SUM(W968:W968)</f>
        <v>21214.73</v>
      </c>
      <c r="X969" s="32">
        <f>SUM(X968:X968)</f>
        <v>162646.28000000003</v>
      </c>
    </row>
    <row r="970" spans="1:24" ht="15.75">
      <c r="A970" s="11"/>
      <c r="B970" s="190" t="s">
        <v>57</v>
      </c>
      <c r="C970" s="178"/>
      <c r="D970" s="32"/>
      <c r="E970" s="32"/>
      <c r="F970" s="32"/>
      <c r="G970" s="185"/>
      <c r="H970" s="185"/>
      <c r="I970" s="178"/>
      <c r="J970" s="185"/>
      <c r="K970" s="186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</row>
    <row r="971" spans="1:24" ht="15">
      <c r="A971" s="11"/>
      <c r="B971" s="182" t="s">
        <v>286</v>
      </c>
      <c r="C971" s="178">
        <f>D971+G971+K971</f>
        <v>0.25</v>
      </c>
      <c r="D971" s="178"/>
      <c r="E971" s="178"/>
      <c r="F971" s="178"/>
      <c r="G971" s="178">
        <v>0.25</v>
      </c>
      <c r="H971" s="178">
        <v>0.25</v>
      </c>
      <c r="I971" s="178">
        <f>G971-H971-J971</f>
        <v>0</v>
      </c>
      <c r="J971" s="178"/>
      <c r="K971" s="178"/>
      <c r="L971" s="183">
        <v>12266</v>
      </c>
      <c r="M971" s="186">
        <f>C971*L971</f>
        <v>3066.5</v>
      </c>
      <c r="N971" s="183">
        <v>15</v>
      </c>
      <c r="O971" s="183">
        <f>ROUND(M971*N971/100,2)</f>
        <v>459.98</v>
      </c>
      <c r="P971" s="183"/>
      <c r="Q971" s="183"/>
      <c r="R971" s="183"/>
      <c r="S971" s="183">
        <f>ROUND(M971*R971,2)</f>
        <v>0</v>
      </c>
      <c r="T971" s="183"/>
      <c r="U971" s="183">
        <v>15</v>
      </c>
      <c r="V971" s="183">
        <f>ROUND(M971*U971/100,2)</f>
        <v>459.98</v>
      </c>
      <c r="W971" s="183">
        <f>ROUND((M971+O971+S971+V971)*0.15,2)</f>
        <v>597.97</v>
      </c>
      <c r="X971" s="183">
        <f>M971+O971+S971+V971+W971</f>
        <v>4584.43</v>
      </c>
    </row>
    <row r="972" spans="1:24" ht="15.75">
      <c r="A972" s="11"/>
      <c r="B972" s="176" t="s">
        <v>54</v>
      </c>
      <c r="C972" s="32">
        <f>C971</f>
        <v>0.25</v>
      </c>
      <c r="D972" s="178">
        <f aca="true" t="shared" si="457" ref="D972:K972">D971</f>
        <v>0</v>
      </c>
      <c r="E972" s="178">
        <f t="shared" si="457"/>
        <v>0</v>
      </c>
      <c r="F972" s="178">
        <f t="shared" si="457"/>
        <v>0</v>
      </c>
      <c r="G972" s="178">
        <f t="shared" si="457"/>
        <v>0.25</v>
      </c>
      <c r="H972" s="178">
        <f t="shared" si="457"/>
        <v>0.25</v>
      </c>
      <c r="I972" s="178">
        <f t="shared" si="457"/>
        <v>0</v>
      </c>
      <c r="J972" s="178">
        <f t="shared" si="457"/>
        <v>0</v>
      </c>
      <c r="K972" s="178">
        <f t="shared" si="457"/>
        <v>0</v>
      </c>
      <c r="L972" s="178"/>
      <c r="M972" s="178">
        <f>M971</f>
        <v>3066.5</v>
      </c>
      <c r="N972" s="178"/>
      <c r="O972" s="178">
        <f>O971</f>
        <v>459.98</v>
      </c>
      <c r="P972" s="178">
        <f>P971</f>
        <v>0</v>
      </c>
      <c r="Q972" s="178"/>
      <c r="R972" s="178"/>
      <c r="S972" s="178">
        <f>S971</f>
        <v>0</v>
      </c>
      <c r="T972" s="178"/>
      <c r="U972" s="178"/>
      <c r="V972" s="178">
        <f>V971</f>
        <v>459.98</v>
      </c>
      <c r="W972" s="178">
        <f>W971</f>
        <v>597.97</v>
      </c>
      <c r="X972" s="32">
        <f>X971</f>
        <v>4584.43</v>
      </c>
    </row>
    <row r="973" spans="1:24" ht="15">
      <c r="A973" s="11"/>
      <c r="B973" s="188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</row>
    <row r="974" spans="2:24" s="142" customFormat="1" ht="15.75">
      <c r="B974" s="181" t="s">
        <v>55</v>
      </c>
      <c r="C974" s="144">
        <f aca="true" t="shared" si="458" ref="C974:M974">C966</f>
        <v>1.5</v>
      </c>
      <c r="D974" s="144">
        <f t="shared" si="458"/>
        <v>0</v>
      </c>
      <c r="E974" s="144">
        <f t="shared" si="458"/>
        <v>0</v>
      </c>
      <c r="F974" s="144">
        <f t="shared" si="458"/>
        <v>0</v>
      </c>
      <c r="G974" s="144">
        <f t="shared" si="458"/>
        <v>1.5</v>
      </c>
      <c r="H974" s="144">
        <f t="shared" si="458"/>
        <v>1.5</v>
      </c>
      <c r="I974" s="144">
        <f t="shared" si="458"/>
        <v>0</v>
      </c>
      <c r="J974" s="144">
        <f t="shared" si="458"/>
        <v>0</v>
      </c>
      <c r="K974" s="144">
        <f t="shared" si="458"/>
        <v>0</v>
      </c>
      <c r="L974" s="144"/>
      <c r="M974" s="144">
        <f t="shared" si="458"/>
        <v>37621.5</v>
      </c>
      <c r="N974" s="144"/>
      <c r="O974" s="144">
        <f>O966</f>
        <v>5643.23</v>
      </c>
      <c r="P974" s="144">
        <f>P966</f>
        <v>0</v>
      </c>
      <c r="Q974" s="144"/>
      <c r="R974" s="144"/>
      <c r="S974" s="144">
        <f>S966</f>
        <v>0</v>
      </c>
      <c r="T974" s="144"/>
      <c r="U974" s="144"/>
      <c r="V974" s="144">
        <f>V966</f>
        <v>5643.23</v>
      </c>
      <c r="W974" s="144">
        <f>W966</f>
        <v>7336.19</v>
      </c>
      <c r="X974" s="144">
        <f>X966</f>
        <v>56244.149999999994</v>
      </c>
    </row>
    <row r="975" spans="2:24" s="142" customFormat="1" ht="15.75">
      <c r="B975" s="181" t="s">
        <v>56</v>
      </c>
      <c r="C975" s="144">
        <f aca="true" t="shared" si="459" ref="C975:M975">C969</f>
        <v>6.5</v>
      </c>
      <c r="D975" s="144">
        <f t="shared" si="459"/>
        <v>0</v>
      </c>
      <c r="E975" s="144">
        <f t="shared" si="459"/>
        <v>0</v>
      </c>
      <c r="F975" s="144">
        <f t="shared" si="459"/>
        <v>0</v>
      </c>
      <c r="G975" s="144">
        <f t="shared" si="459"/>
        <v>6.5</v>
      </c>
      <c r="H975" s="144">
        <f t="shared" si="459"/>
        <v>6.5</v>
      </c>
      <c r="I975" s="144">
        <f t="shared" si="459"/>
        <v>0</v>
      </c>
      <c r="J975" s="144">
        <f t="shared" si="459"/>
        <v>0</v>
      </c>
      <c r="K975" s="144">
        <f t="shared" si="459"/>
        <v>0</v>
      </c>
      <c r="L975" s="144"/>
      <c r="M975" s="144">
        <f t="shared" si="459"/>
        <v>97539</v>
      </c>
      <c r="N975" s="144"/>
      <c r="O975" s="144">
        <f>O969</f>
        <v>14630.85</v>
      </c>
      <c r="P975" s="144">
        <f>P969</f>
        <v>0</v>
      </c>
      <c r="Q975" s="144"/>
      <c r="R975" s="144"/>
      <c r="S975" s="144">
        <f>S969</f>
        <v>14630.85</v>
      </c>
      <c r="T975" s="144"/>
      <c r="U975" s="144"/>
      <c r="V975" s="144">
        <f>V969</f>
        <v>14630.85</v>
      </c>
      <c r="W975" s="144">
        <f>W969</f>
        <v>21214.73</v>
      </c>
      <c r="X975" s="144">
        <f>X969</f>
        <v>162646.28000000003</v>
      </c>
    </row>
    <row r="976" spans="2:24" s="142" customFormat="1" ht="15.75">
      <c r="B976" s="176" t="s">
        <v>57</v>
      </c>
      <c r="C976" s="144">
        <f>C972</f>
        <v>0.25</v>
      </c>
      <c r="D976" s="144">
        <f aca="true" t="shared" si="460" ref="D976:X976">D972</f>
        <v>0</v>
      </c>
      <c r="E976" s="144">
        <f t="shared" si="460"/>
        <v>0</v>
      </c>
      <c r="F976" s="144">
        <f t="shared" si="460"/>
        <v>0</v>
      </c>
      <c r="G976" s="144">
        <f t="shared" si="460"/>
        <v>0.25</v>
      </c>
      <c r="H976" s="144">
        <f t="shared" si="460"/>
        <v>0.25</v>
      </c>
      <c r="I976" s="144">
        <f t="shared" si="460"/>
        <v>0</v>
      </c>
      <c r="J976" s="144">
        <f t="shared" si="460"/>
        <v>0</v>
      </c>
      <c r="K976" s="144">
        <f t="shared" si="460"/>
        <v>0</v>
      </c>
      <c r="L976" s="144"/>
      <c r="M976" s="144">
        <f t="shared" si="460"/>
        <v>3066.5</v>
      </c>
      <c r="N976" s="144"/>
      <c r="O976" s="144">
        <f t="shared" si="460"/>
        <v>459.98</v>
      </c>
      <c r="P976" s="144">
        <f t="shared" si="460"/>
        <v>0</v>
      </c>
      <c r="Q976" s="144"/>
      <c r="R976" s="144"/>
      <c r="S976" s="144">
        <f t="shared" si="460"/>
        <v>0</v>
      </c>
      <c r="T976" s="144"/>
      <c r="U976" s="144"/>
      <c r="V976" s="144">
        <f t="shared" si="460"/>
        <v>459.98</v>
      </c>
      <c r="W976" s="144">
        <f t="shared" si="460"/>
        <v>597.97</v>
      </c>
      <c r="X976" s="144">
        <f t="shared" si="460"/>
        <v>4584.43</v>
      </c>
    </row>
    <row r="977" spans="1:24" s="8" customFormat="1" ht="15.75">
      <c r="A977" s="58"/>
      <c r="B977" s="51" t="s">
        <v>59</v>
      </c>
      <c r="C977" s="144">
        <f>SUM(C974:C976)</f>
        <v>8.25</v>
      </c>
      <c r="D977" s="144">
        <f aca="true" t="shared" si="461" ref="D977:K977">SUM(D974:D975)</f>
        <v>0</v>
      </c>
      <c r="E977" s="144">
        <f t="shared" si="461"/>
        <v>0</v>
      </c>
      <c r="F977" s="144">
        <f t="shared" si="461"/>
        <v>0</v>
      </c>
      <c r="G977" s="144">
        <f t="shared" si="461"/>
        <v>8</v>
      </c>
      <c r="H977" s="144">
        <f t="shared" si="461"/>
        <v>8</v>
      </c>
      <c r="I977" s="144">
        <f t="shared" si="461"/>
        <v>0</v>
      </c>
      <c r="J977" s="144">
        <f t="shared" si="461"/>
        <v>0</v>
      </c>
      <c r="K977" s="144">
        <f t="shared" si="461"/>
        <v>0</v>
      </c>
      <c r="L977" s="144"/>
      <c r="M977" s="144">
        <f>SUM(M974:M976)</f>
        <v>138227</v>
      </c>
      <c r="N977" s="144"/>
      <c r="O977" s="144">
        <f>SUM(O974:O976)</f>
        <v>20734.06</v>
      </c>
      <c r="P977" s="144">
        <f>SUM(P974:P975)</f>
        <v>0</v>
      </c>
      <c r="Q977" s="144"/>
      <c r="R977" s="144"/>
      <c r="S977" s="144">
        <f>SUM(S974:S976)</f>
        <v>14630.85</v>
      </c>
      <c r="T977" s="144"/>
      <c r="U977" s="144"/>
      <c r="V977" s="144">
        <f>SUM(V974:V976)</f>
        <v>20734.06</v>
      </c>
      <c r="W977" s="144">
        <f>SUM(W974:W976)</f>
        <v>29148.89</v>
      </c>
      <c r="X977" s="144">
        <f>SUM(X974:X976)</f>
        <v>223474.86000000002</v>
      </c>
    </row>
    <row r="978" spans="1:24" s="8" customFormat="1" ht="12.75">
      <c r="A978" s="58"/>
      <c r="B978" s="50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</row>
    <row r="979" spans="2:24" s="11" customFormat="1" ht="18">
      <c r="B979" s="297" t="s">
        <v>231</v>
      </c>
      <c r="C979" s="297"/>
      <c r="D979" s="297"/>
      <c r="E979" s="297"/>
      <c r="F979" s="297"/>
      <c r="G979" s="297"/>
      <c r="H979" s="297"/>
      <c r="I979" s="297"/>
      <c r="J979" s="297"/>
      <c r="K979" s="297"/>
      <c r="L979" s="297"/>
      <c r="M979" s="297"/>
      <c r="N979" s="297"/>
      <c r="O979" s="297"/>
      <c r="P979" s="297"/>
      <c r="Q979" s="297"/>
      <c r="R979" s="297"/>
      <c r="S979" s="297"/>
      <c r="T979" s="297"/>
      <c r="U979" s="297"/>
      <c r="V979" s="297"/>
      <c r="W979" s="297"/>
      <c r="X979" s="297"/>
    </row>
    <row r="980" spans="2:24" s="11" customFormat="1" ht="15.75" customHeight="1"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</row>
    <row r="981" spans="1:24" s="90" customFormat="1" ht="12.75" customHeight="1">
      <c r="A981" s="283" t="s">
        <v>52</v>
      </c>
      <c r="B981" s="284" t="s">
        <v>0</v>
      </c>
      <c r="C981" s="284" t="s">
        <v>51</v>
      </c>
      <c r="D981" s="284"/>
      <c r="E981" s="284"/>
      <c r="F981" s="284"/>
      <c r="G981" s="284"/>
      <c r="H981" s="284"/>
      <c r="I981" s="284"/>
      <c r="J981" s="284"/>
      <c r="K981" s="284"/>
      <c r="L981" s="284" t="s">
        <v>105</v>
      </c>
      <c r="M981" s="284" t="s">
        <v>71</v>
      </c>
      <c r="N981" s="285" t="s">
        <v>72</v>
      </c>
      <c r="O981" s="286"/>
      <c r="P981" s="286"/>
      <c r="Q981" s="287"/>
      <c r="R981" s="284" t="s">
        <v>74</v>
      </c>
      <c r="S981" s="284"/>
      <c r="T981" s="284"/>
      <c r="U981" s="284"/>
      <c r="V981" s="284"/>
      <c r="W981" s="288" t="s">
        <v>75</v>
      </c>
      <c r="X981" s="284" t="s">
        <v>76</v>
      </c>
    </row>
    <row r="982" spans="1:24" s="90" customFormat="1" ht="81" customHeight="1">
      <c r="A982" s="283"/>
      <c r="B982" s="284"/>
      <c r="C982" s="157" t="s">
        <v>48</v>
      </c>
      <c r="D982" s="290" t="s">
        <v>49</v>
      </c>
      <c r="E982" s="290"/>
      <c r="F982" s="290"/>
      <c r="G982" s="291" t="s">
        <v>39</v>
      </c>
      <c r="H982" s="291"/>
      <c r="I982" s="291"/>
      <c r="J982" s="291"/>
      <c r="K982" s="157" t="s">
        <v>50</v>
      </c>
      <c r="L982" s="284"/>
      <c r="M982" s="284"/>
      <c r="N982" s="284" t="s">
        <v>157</v>
      </c>
      <c r="O982" s="284"/>
      <c r="P982" s="130" t="s">
        <v>73</v>
      </c>
      <c r="Q982" s="129" t="s">
        <v>195</v>
      </c>
      <c r="R982" s="284" t="s">
        <v>158</v>
      </c>
      <c r="S982" s="284"/>
      <c r="T982" s="130" t="s">
        <v>77</v>
      </c>
      <c r="U982" s="284" t="s">
        <v>159</v>
      </c>
      <c r="V982" s="284"/>
      <c r="W982" s="289"/>
      <c r="X982" s="284"/>
    </row>
    <row r="983" spans="1:24" s="132" customFormat="1" ht="15">
      <c r="A983" s="133"/>
      <c r="B983" s="163"/>
      <c r="C983" s="164"/>
      <c r="D983" s="164" t="s">
        <v>48</v>
      </c>
      <c r="E983" s="164" t="s">
        <v>196</v>
      </c>
      <c r="F983" s="164" t="s">
        <v>197</v>
      </c>
      <c r="G983" s="164" t="s">
        <v>48</v>
      </c>
      <c r="H983" s="164" t="s">
        <v>196</v>
      </c>
      <c r="I983" s="164" t="s">
        <v>197</v>
      </c>
      <c r="J983" s="165" t="s">
        <v>69</v>
      </c>
      <c r="K983" s="164"/>
      <c r="L983" s="163"/>
      <c r="M983" s="163"/>
      <c r="N983" s="163"/>
      <c r="O983" s="163"/>
      <c r="P983" s="163"/>
      <c r="Q983" s="163"/>
      <c r="R983" s="163"/>
      <c r="S983" s="163"/>
      <c r="T983" s="163"/>
      <c r="U983" s="163"/>
      <c r="V983" s="163"/>
      <c r="W983" s="163"/>
      <c r="X983" s="163"/>
    </row>
    <row r="984" spans="1:24" ht="19.5" customHeight="1">
      <c r="A984" s="11"/>
      <c r="B984" s="189" t="s">
        <v>55</v>
      </c>
      <c r="C984" s="63"/>
      <c r="D984" s="63"/>
      <c r="E984" s="63"/>
      <c r="F984" s="63"/>
      <c r="G984" s="64"/>
      <c r="H984" s="64"/>
      <c r="I984" s="64"/>
      <c r="J984" s="64"/>
      <c r="K984" s="65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</row>
    <row r="985" spans="1:24" ht="15">
      <c r="A985" s="11"/>
      <c r="B985" s="182" t="s">
        <v>127</v>
      </c>
      <c r="C985" s="178">
        <f>D985+G985+K985</f>
        <v>0.5</v>
      </c>
      <c r="D985" s="178"/>
      <c r="E985" s="178"/>
      <c r="F985" s="178"/>
      <c r="G985" s="178">
        <f>H985+I985+J985</f>
        <v>0.5</v>
      </c>
      <c r="H985" s="178"/>
      <c r="I985" s="178">
        <v>0.5</v>
      </c>
      <c r="J985" s="178"/>
      <c r="K985" s="178"/>
      <c r="L985" s="183">
        <f>L965</f>
        <v>25081</v>
      </c>
      <c r="M985" s="186">
        <f>C985*L985</f>
        <v>12540.5</v>
      </c>
      <c r="N985" s="183">
        <v>15</v>
      </c>
      <c r="O985" s="183">
        <f>ROUND(M985*N985/100,2)</f>
        <v>1881.08</v>
      </c>
      <c r="P985" s="183"/>
      <c r="Q985" s="183"/>
      <c r="R985" s="183"/>
      <c r="S985" s="183">
        <f>ROUND(M985*R985,2)</f>
        <v>0</v>
      </c>
      <c r="T985" s="183"/>
      <c r="U985" s="183"/>
      <c r="V985" s="183">
        <f>ROUND(M985*U985/100,2)</f>
        <v>0</v>
      </c>
      <c r="W985" s="183">
        <f>ROUND((M985+O985+S985+V985)*0.15,2)</f>
        <v>2163.24</v>
      </c>
      <c r="X985" s="183">
        <f>M985+O985+S985+V985+W985</f>
        <v>16584.82</v>
      </c>
    </row>
    <row r="986" spans="1:24" ht="15.75">
      <c r="A986" s="11"/>
      <c r="B986" s="176" t="s">
        <v>54</v>
      </c>
      <c r="C986" s="32">
        <f>C985</f>
        <v>0.5</v>
      </c>
      <c r="D986" s="178">
        <f aca="true" t="shared" si="462" ref="D986:K986">D985</f>
        <v>0</v>
      </c>
      <c r="E986" s="178">
        <f t="shared" si="462"/>
        <v>0</v>
      </c>
      <c r="F986" s="178">
        <f t="shared" si="462"/>
        <v>0</v>
      </c>
      <c r="G986" s="178">
        <f t="shared" si="462"/>
        <v>0.5</v>
      </c>
      <c r="H986" s="178">
        <f t="shared" si="462"/>
        <v>0</v>
      </c>
      <c r="I986" s="178">
        <f t="shared" si="462"/>
        <v>0.5</v>
      </c>
      <c r="J986" s="178">
        <f t="shared" si="462"/>
        <v>0</v>
      </c>
      <c r="K986" s="178">
        <f t="shared" si="462"/>
        <v>0</v>
      </c>
      <c r="L986" s="178"/>
      <c r="M986" s="178">
        <f aca="true" t="shared" si="463" ref="M986:X986">M985</f>
        <v>12540.5</v>
      </c>
      <c r="N986" s="178"/>
      <c r="O986" s="178">
        <f t="shared" si="463"/>
        <v>1881.08</v>
      </c>
      <c r="P986" s="178">
        <f t="shared" si="463"/>
        <v>0</v>
      </c>
      <c r="Q986" s="178"/>
      <c r="R986" s="178"/>
      <c r="S986" s="178">
        <f t="shared" si="463"/>
        <v>0</v>
      </c>
      <c r="T986" s="178"/>
      <c r="U986" s="178"/>
      <c r="V986" s="178">
        <f t="shared" si="463"/>
        <v>0</v>
      </c>
      <c r="W986" s="178">
        <f t="shared" si="463"/>
        <v>2163.24</v>
      </c>
      <c r="X986" s="32">
        <f t="shared" si="463"/>
        <v>16584.82</v>
      </c>
    </row>
    <row r="987" spans="1:24" ht="15.75">
      <c r="A987" s="11"/>
      <c r="B987" s="190" t="s">
        <v>56</v>
      </c>
      <c r="C987" s="178"/>
      <c r="D987" s="178"/>
      <c r="E987" s="178"/>
      <c r="F987" s="178"/>
      <c r="G987" s="178"/>
      <c r="H987" s="178"/>
      <c r="I987" s="178"/>
      <c r="J987" s="178"/>
      <c r="K987" s="178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</row>
    <row r="988" spans="1:24" ht="15">
      <c r="A988" s="11"/>
      <c r="B988" s="187" t="s">
        <v>295</v>
      </c>
      <c r="C988" s="178">
        <f>D988+G988+K988</f>
        <v>1</v>
      </c>
      <c r="D988" s="178"/>
      <c r="E988" s="178"/>
      <c r="F988" s="178"/>
      <c r="G988" s="178">
        <v>1</v>
      </c>
      <c r="H988" s="178"/>
      <c r="I988" s="178">
        <f>G988-H988-J988</f>
        <v>1</v>
      </c>
      <c r="J988" s="178"/>
      <c r="K988" s="178"/>
      <c r="L988" s="183">
        <f>L968</f>
        <v>15006</v>
      </c>
      <c r="M988" s="183">
        <f>C988*L988</f>
        <v>15006</v>
      </c>
      <c r="N988" s="183">
        <v>15</v>
      </c>
      <c r="O988" s="186">
        <f>ROUND(M988*N988/100,2)</f>
        <v>2250.9</v>
      </c>
      <c r="P988" s="183"/>
      <c r="Q988" s="183"/>
      <c r="R988" s="183"/>
      <c r="S988" s="183">
        <f>ROUND(M988*R988,2)</f>
        <v>0</v>
      </c>
      <c r="T988" s="183"/>
      <c r="U988" s="183">
        <v>15</v>
      </c>
      <c r="V988" s="186">
        <f>ROUND(M988*U988/100,2)</f>
        <v>2250.9</v>
      </c>
      <c r="W988" s="183">
        <f>ROUND((M988+O988+S988+V988)*0.15,2)</f>
        <v>2926.17</v>
      </c>
      <c r="X988" s="183">
        <f>M988+O988+S988+V988+W988</f>
        <v>22433.97</v>
      </c>
    </row>
    <row r="989" spans="1:24" ht="15.75">
      <c r="A989" s="11"/>
      <c r="B989" s="176" t="s">
        <v>54</v>
      </c>
      <c r="C989" s="32">
        <f>C988</f>
        <v>1</v>
      </c>
      <c r="D989" s="178">
        <f aca="true" t="shared" si="464" ref="D989:K989">D988</f>
        <v>0</v>
      </c>
      <c r="E989" s="178">
        <f t="shared" si="464"/>
        <v>0</v>
      </c>
      <c r="F989" s="178">
        <f t="shared" si="464"/>
        <v>0</v>
      </c>
      <c r="G989" s="178">
        <f t="shared" si="464"/>
        <v>1</v>
      </c>
      <c r="H989" s="178">
        <f t="shared" si="464"/>
        <v>0</v>
      </c>
      <c r="I989" s="178">
        <f t="shared" si="464"/>
        <v>1</v>
      </c>
      <c r="J989" s="178">
        <f t="shared" si="464"/>
        <v>0</v>
      </c>
      <c r="K989" s="178">
        <f t="shared" si="464"/>
        <v>0</v>
      </c>
      <c r="L989" s="178"/>
      <c r="M989" s="178">
        <f aca="true" t="shared" si="465" ref="M989:X989">M988</f>
        <v>15006</v>
      </c>
      <c r="N989" s="178"/>
      <c r="O989" s="178">
        <f t="shared" si="465"/>
        <v>2250.9</v>
      </c>
      <c r="P989" s="178">
        <f t="shared" si="465"/>
        <v>0</v>
      </c>
      <c r="Q989" s="178"/>
      <c r="R989" s="178"/>
      <c r="S989" s="178">
        <f t="shared" si="465"/>
        <v>0</v>
      </c>
      <c r="T989" s="178"/>
      <c r="U989" s="178"/>
      <c r="V989" s="178">
        <f t="shared" si="465"/>
        <v>2250.9</v>
      </c>
      <c r="W989" s="178">
        <f t="shared" si="465"/>
        <v>2926.17</v>
      </c>
      <c r="X989" s="32">
        <f t="shared" si="465"/>
        <v>22433.97</v>
      </c>
    </row>
    <row r="990" spans="1:24" ht="15.75">
      <c r="A990" s="11"/>
      <c r="B990" s="189" t="s">
        <v>58</v>
      </c>
      <c r="C990" s="178"/>
      <c r="D990" s="178"/>
      <c r="E990" s="178"/>
      <c r="F990" s="178"/>
      <c r="G990" s="178"/>
      <c r="H990" s="178"/>
      <c r="I990" s="178"/>
      <c r="J990" s="178"/>
      <c r="K990" s="178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</row>
    <row r="991" spans="1:24" ht="15">
      <c r="A991" s="11"/>
      <c r="B991" s="182" t="s">
        <v>323</v>
      </c>
      <c r="C991" s="178">
        <f>D991+G991+K991</f>
        <v>0.25</v>
      </c>
      <c r="D991" s="178"/>
      <c r="E991" s="178"/>
      <c r="F991" s="178"/>
      <c r="G991" s="178">
        <v>0.25</v>
      </c>
      <c r="H991" s="178"/>
      <c r="I991" s="178">
        <f>G991-H991-J991</f>
        <v>0.25</v>
      </c>
      <c r="J991" s="178"/>
      <c r="K991" s="178"/>
      <c r="L991" s="183">
        <v>10533</v>
      </c>
      <c r="M991" s="183">
        <f>C991*L991</f>
        <v>2633.25</v>
      </c>
      <c r="N991" s="183">
        <v>4</v>
      </c>
      <c r="O991" s="183">
        <f>ROUND(M991*N991/100,2)</f>
        <v>105.33</v>
      </c>
      <c r="P991" s="183"/>
      <c r="Q991" s="183"/>
      <c r="R991" s="183"/>
      <c r="S991" s="183">
        <f>ROUND(M991*R991,2)</f>
        <v>0</v>
      </c>
      <c r="T991" s="183"/>
      <c r="U991" s="183">
        <v>15</v>
      </c>
      <c r="V991" s="183">
        <f>ROUND(M991*U991/100,2)</f>
        <v>394.99</v>
      </c>
      <c r="W991" s="183">
        <f>ROUND((M991+O991+S991+V991)*0.15,2)</f>
        <v>470.04</v>
      </c>
      <c r="X991" s="183">
        <f>M991+O991+S991+V991+W991</f>
        <v>3603.6099999999997</v>
      </c>
    </row>
    <row r="992" spans="1:24" ht="15.75">
      <c r="A992" s="11"/>
      <c r="B992" s="176" t="s">
        <v>54</v>
      </c>
      <c r="C992" s="32">
        <f>C991</f>
        <v>0.25</v>
      </c>
      <c r="D992" s="178">
        <f aca="true" t="shared" si="466" ref="D992:K992">D991</f>
        <v>0</v>
      </c>
      <c r="E992" s="178">
        <f t="shared" si="466"/>
        <v>0</v>
      </c>
      <c r="F992" s="178">
        <f t="shared" si="466"/>
        <v>0</v>
      </c>
      <c r="G992" s="178">
        <f t="shared" si="466"/>
        <v>0.25</v>
      </c>
      <c r="H992" s="178">
        <f t="shared" si="466"/>
        <v>0</v>
      </c>
      <c r="I992" s="178">
        <f t="shared" si="466"/>
        <v>0.25</v>
      </c>
      <c r="J992" s="178">
        <f t="shared" si="466"/>
        <v>0</v>
      </c>
      <c r="K992" s="178">
        <f t="shared" si="466"/>
        <v>0</v>
      </c>
      <c r="L992" s="178"/>
      <c r="M992" s="178">
        <f aca="true" t="shared" si="467" ref="M992:X992">M991</f>
        <v>2633.25</v>
      </c>
      <c r="N992" s="178"/>
      <c r="O992" s="178">
        <f t="shared" si="467"/>
        <v>105.33</v>
      </c>
      <c r="P992" s="178">
        <f t="shared" si="467"/>
        <v>0</v>
      </c>
      <c r="Q992" s="178"/>
      <c r="R992" s="178"/>
      <c r="S992" s="178">
        <f t="shared" si="467"/>
        <v>0</v>
      </c>
      <c r="T992" s="178"/>
      <c r="U992" s="178"/>
      <c r="V992" s="178">
        <f t="shared" si="467"/>
        <v>394.99</v>
      </c>
      <c r="W992" s="178">
        <f t="shared" si="467"/>
        <v>470.04</v>
      </c>
      <c r="X992" s="32">
        <f t="shared" si="467"/>
        <v>3603.6099999999997</v>
      </c>
    </row>
    <row r="993" spans="1:24" ht="15">
      <c r="A993" s="11"/>
      <c r="B993" s="188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</row>
    <row r="994" spans="2:24" s="142" customFormat="1" ht="15.75">
      <c r="B994" s="181" t="s">
        <v>55</v>
      </c>
      <c r="C994" s="144">
        <f>C986</f>
        <v>0.5</v>
      </c>
      <c r="D994" s="144">
        <f aca="true" t="shared" si="468" ref="D994:X994">D986</f>
        <v>0</v>
      </c>
      <c r="E994" s="144">
        <f t="shared" si="468"/>
        <v>0</v>
      </c>
      <c r="F994" s="144">
        <f t="shared" si="468"/>
        <v>0</v>
      </c>
      <c r="G994" s="144">
        <f t="shared" si="468"/>
        <v>0.5</v>
      </c>
      <c r="H994" s="144">
        <f t="shared" si="468"/>
        <v>0</v>
      </c>
      <c r="I994" s="144">
        <f t="shared" si="468"/>
        <v>0.5</v>
      </c>
      <c r="J994" s="144">
        <f t="shared" si="468"/>
        <v>0</v>
      </c>
      <c r="K994" s="144">
        <f t="shared" si="468"/>
        <v>0</v>
      </c>
      <c r="L994" s="144"/>
      <c r="M994" s="144">
        <f t="shared" si="468"/>
        <v>12540.5</v>
      </c>
      <c r="N994" s="144"/>
      <c r="O994" s="144">
        <f t="shared" si="468"/>
        <v>1881.08</v>
      </c>
      <c r="P994" s="144">
        <f t="shared" si="468"/>
        <v>0</v>
      </c>
      <c r="Q994" s="144"/>
      <c r="R994" s="144"/>
      <c r="S994" s="144">
        <f t="shared" si="468"/>
        <v>0</v>
      </c>
      <c r="T994" s="144"/>
      <c r="U994" s="144"/>
      <c r="V994" s="144">
        <f t="shared" si="468"/>
        <v>0</v>
      </c>
      <c r="W994" s="144">
        <f t="shared" si="468"/>
        <v>2163.24</v>
      </c>
      <c r="X994" s="144">
        <f t="shared" si="468"/>
        <v>16584.82</v>
      </c>
    </row>
    <row r="995" spans="2:24" s="142" customFormat="1" ht="15.75">
      <c r="B995" s="181" t="s">
        <v>56</v>
      </c>
      <c r="C995" s="144">
        <f>C989</f>
        <v>1</v>
      </c>
      <c r="D995" s="144">
        <f aca="true" t="shared" si="469" ref="D995:X995">D989</f>
        <v>0</v>
      </c>
      <c r="E995" s="144">
        <f t="shared" si="469"/>
        <v>0</v>
      </c>
      <c r="F995" s="144">
        <f t="shared" si="469"/>
        <v>0</v>
      </c>
      <c r="G995" s="144">
        <f t="shared" si="469"/>
        <v>1</v>
      </c>
      <c r="H995" s="144">
        <f t="shared" si="469"/>
        <v>0</v>
      </c>
      <c r="I995" s="144">
        <f t="shared" si="469"/>
        <v>1</v>
      </c>
      <c r="J995" s="144">
        <f t="shared" si="469"/>
        <v>0</v>
      </c>
      <c r="K995" s="144">
        <f t="shared" si="469"/>
        <v>0</v>
      </c>
      <c r="L995" s="144"/>
      <c r="M995" s="144">
        <f t="shared" si="469"/>
        <v>15006</v>
      </c>
      <c r="N995" s="144"/>
      <c r="O995" s="144">
        <f t="shared" si="469"/>
        <v>2250.9</v>
      </c>
      <c r="P995" s="144">
        <f t="shared" si="469"/>
        <v>0</v>
      </c>
      <c r="Q995" s="144"/>
      <c r="R995" s="144"/>
      <c r="S995" s="144">
        <f t="shared" si="469"/>
        <v>0</v>
      </c>
      <c r="T995" s="144"/>
      <c r="U995" s="144"/>
      <c r="V995" s="144">
        <f t="shared" si="469"/>
        <v>2250.9</v>
      </c>
      <c r="W995" s="144">
        <f t="shared" si="469"/>
        <v>2926.17</v>
      </c>
      <c r="X995" s="144">
        <f t="shared" si="469"/>
        <v>22433.97</v>
      </c>
    </row>
    <row r="996" spans="2:24" s="142" customFormat="1" ht="15.75">
      <c r="B996" s="181" t="s">
        <v>58</v>
      </c>
      <c r="C996" s="144">
        <f>C992</f>
        <v>0.25</v>
      </c>
      <c r="D996" s="144">
        <f aca="true" t="shared" si="470" ref="D996:X996">D992</f>
        <v>0</v>
      </c>
      <c r="E996" s="144">
        <f t="shared" si="470"/>
        <v>0</v>
      </c>
      <c r="F996" s="144">
        <f t="shared" si="470"/>
        <v>0</v>
      </c>
      <c r="G996" s="144">
        <f t="shared" si="470"/>
        <v>0.25</v>
      </c>
      <c r="H996" s="144">
        <f t="shared" si="470"/>
        <v>0</v>
      </c>
      <c r="I996" s="144">
        <f t="shared" si="470"/>
        <v>0.25</v>
      </c>
      <c r="J996" s="144">
        <f t="shared" si="470"/>
        <v>0</v>
      </c>
      <c r="K996" s="144">
        <f t="shared" si="470"/>
        <v>0</v>
      </c>
      <c r="L996" s="144"/>
      <c r="M996" s="144">
        <f t="shared" si="470"/>
        <v>2633.25</v>
      </c>
      <c r="N996" s="144"/>
      <c r="O996" s="144">
        <f t="shared" si="470"/>
        <v>105.33</v>
      </c>
      <c r="P996" s="144">
        <f t="shared" si="470"/>
        <v>0</v>
      </c>
      <c r="Q996" s="144"/>
      <c r="R996" s="144"/>
      <c r="S996" s="144">
        <f t="shared" si="470"/>
        <v>0</v>
      </c>
      <c r="T996" s="144"/>
      <c r="U996" s="144"/>
      <c r="V996" s="144">
        <f t="shared" si="470"/>
        <v>394.99</v>
      </c>
      <c r="W996" s="144">
        <f t="shared" si="470"/>
        <v>470.04</v>
      </c>
      <c r="X996" s="144">
        <f t="shared" si="470"/>
        <v>3603.6099999999997</v>
      </c>
    </row>
    <row r="997" spans="1:24" s="8" customFormat="1" ht="15.75">
      <c r="A997" s="58"/>
      <c r="B997" s="51" t="s">
        <v>59</v>
      </c>
      <c r="C997" s="144">
        <f>SUM(C994:C996)</f>
        <v>1.75</v>
      </c>
      <c r="D997" s="144">
        <f aca="true" t="shared" si="471" ref="D997:K997">SUM(D994:D996)</f>
        <v>0</v>
      </c>
      <c r="E997" s="144">
        <f t="shared" si="471"/>
        <v>0</v>
      </c>
      <c r="F997" s="144">
        <f t="shared" si="471"/>
        <v>0</v>
      </c>
      <c r="G997" s="144">
        <f t="shared" si="471"/>
        <v>1.75</v>
      </c>
      <c r="H997" s="144">
        <f t="shared" si="471"/>
        <v>0</v>
      </c>
      <c r="I997" s="144">
        <f t="shared" si="471"/>
        <v>1.75</v>
      </c>
      <c r="J997" s="144">
        <f t="shared" si="471"/>
        <v>0</v>
      </c>
      <c r="K997" s="144">
        <f t="shared" si="471"/>
        <v>0</v>
      </c>
      <c r="L997" s="144"/>
      <c r="M997" s="144">
        <f aca="true" t="shared" si="472" ref="M997:X997">SUM(M994:M996)</f>
        <v>30179.75</v>
      </c>
      <c r="N997" s="144"/>
      <c r="O997" s="144">
        <f t="shared" si="472"/>
        <v>4237.3099999999995</v>
      </c>
      <c r="P997" s="144">
        <f t="shared" si="472"/>
        <v>0</v>
      </c>
      <c r="Q997" s="144"/>
      <c r="R997" s="144"/>
      <c r="S997" s="144">
        <f t="shared" si="472"/>
        <v>0</v>
      </c>
      <c r="T997" s="144"/>
      <c r="U997" s="144"/>
      <c r="V997" s="144">
        <f t="shared" si="472"/>
        <v>2645.8900000000003</v>
      </c>
      <c r="W997" s="144">
        <f t="shared" si="472"/>
        <v>5559.45</v>
      </c>
      <c r="X997" s="144">
        <f t="shared" si="472"/>
        <v>42622.4</v>
      </c>
    </row>
    <row r="998" spans="1:24" s="8" customFormat="1" ht="12.75">
      <c r="A998" s="58"/>
      <c r="B998" s="50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</row>
    <row r="999" spans="2:24" s="11" customFormat="1" ht="18">
      <c r="B999" s="297" t="s">
        <v>186</v>
      </c>
      <c r="C999" s="297"/>
      <c r="D999" s="297"/>
      <c r="E999" s="297"/>
      <c r="F999" s="297"/>
      <c r="G999" s="297"/>
      <c r="H999" s="297"/>
      <c r="I999" s="297"/>
      <c r="J999" s="297"/>
      <c r="K999" s="297"/>
      <c r="L999" s="297"/>
      <c r="M999" s="297"/>
      <c r="N999" s="297"/>
      <c r="O999" s="297"/>
      <c r="P999" s="297"/>
      <c r="Q999" s="297"/>
      <c r="R999" s="297"/>
      <c r="S999" s="297"/>
      <c r="T999" s="297"/>
      <c r="U999" s="297"/>
      <c r="V999" s="297"/>
      <c r="W999" s="297"/>
      <c r="X999" s="297"/>
    </row>
    <row r="1000" spans="2:24" s="11" customFormat="1" ht="15.75"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</row>
    <row r="1001" spans="1:24" s="90" customFormat="1" ht="12.75" customHeight="1">
      <c r="A1001" s="283" t="s">
        <v>52</v>
      </c>
      <c r="B1001" s="284" t="s">
        <v>0</v>
      </c>
      <c r="C1001" s="284" t="s">
        <v>51</v>
      </c>
      <c r="D1001" s="284"/>
      <c r="E1001" s="284"/>
      <c r="F1001" s="284"/>
      <c r="G1001" s="284"/>
      <c r="H1001" s="284"/>
      <c r="I1001" s="284"/>
      <c r="J1001" s="284"/>
      <c r="K1001" s="284"/>
      <c r="L1001" s="284" t="s">
        <v>105</v>
      </c>
      <c r="M1001" s="284" t="s">
        <v>71</v>
      </c>
      <c r="N1001" s="285" t="s">
        <v>72</v>
      </c>
      <c r="O1001" s="286"/>
      <c r="P1001" s="286"/>
      <c r="Q1001" s="287"/>
      <c r="R1001" s="284" t="s">
        <v>74</v>
      </c>
      <c r="S1001" s="284"/>
      <c r="T1001" s="284"/>
      <c r="U1001" s="284"/>
      <c r="V1001" s="284"/>
      <c r="W1001" s="288" t="s">
        <v>75</v>
      </c>
      <c r="X1001" s="284" t="s">
        <v>76</v>
      </c>
    </row>
    <row r="1002" spans="1:24" s="90" customFormat="1" ht="81" customHeight="1">
      <c r="A1002" s="283"/>
      <c r="B1002" s="284"/>
      <c r="C1002" s="157" t="s">
        <v>48</v>
      </c>
      <c r="D1002" s="290" t="s">
        <v>49</v>
      </c>
      <c r="E1002" s="290"/>
      <c r="F1002" s="290"/>
      <c r="G1002" s="291" t="s">
        <v>39</v>
      </c>
      <c r="H1002" s="291"/>
      <c r="I1002" s="291"/>
      <c r="J1002" s="291"/>
      <c r="K1002" s="157" t="s">
        <v>50</v>
      </c>
      <c r="L1002" s="284"/>
      <c r="M1002" s="284"/>
      <c r="N1002" s="284" t="s">
        <v>157</v>
      </c>
      <c r="O1002" s="284"/>
      <c r="P1002" s="130" t="s">
        <v>73</v>
      </c>
      <c r="Q1002" s="129" t="s">
        <v>195</v>
      </c>
      <c r="R1002" s="284" t="s">
        <v>158</v>
      </c>
      <c r="S1002" s="284"/>
      <c r="T1002" s="130" t="s">
        <v>77</v>
      </c>
      <c r="U1002" s="284" t="s">
        <v>159</v>
      </c>
      <c r="V1002" s="284"/>
      <c r="W1002" s="289"/>
      <c r="X1002" s="284"/>
    </row>
    <row r="1003" spans="2:24" s="11" customFormat="1" ht="33" customHeight="1" hidden="1">
      <c r="B1003" s="163"/>
      <c r="C1003" s="164"/>
      <c r="D1003" s="164"/>
      <c r="E1003" s="164"/>
      <c r="F1003" s="164"/>
      <c r="G1003" s="164"/>
      <c r="H1003" s="164"/>
      <c r="I1003" s="164"/>
      <c r="J1003" s="165"/>
      <c r="K1003" s="164"/>
      <c r="L1003" s="163"/>
      <c r="M1003" s="163"/>
      <c r="N1003" s="163"/>
      <c r="O1003" s="163"/>
      <c r="P1003" s="163"/>
      <c r="Q1003" s="163"/>
      <c r="R1003" s="163"/>
      <c r="S1003" s="163"/>
      <c r="T1003" s="163"/>
      <c r="U1003" s="163"/>
      <c r="V1003" s="163"/>
      <c r="W1003" s="163"/>
      <c r="X1003" s="163"/>
    </row>
    <row r="1004" spans="2:24" s="11" customFormat="1" ht="33" customHeight="1" hidden="1">
      <c r="B1004" s="309"/>
      <c r="C1004" s="309"/>
      <c r="D1004" s="309"/>
      <c r="E1004" s="309"/>
      <c r="F1004" s="309"/>
      <c r="G1004" s="309"/>
      <c r="H1004" s="309"/>
      <c r="I1004" s="309"/>
      <c r="J1004" s="309"/>
      <c r="K1004" s="309"/>
      <c r="L1004" s="309"/>
      <c r="M1004" s="309"/>
      <c r="N1004" s="310"/>
      <c r="O1004" s="311"/>
      <c r="P1004" s="311"/>
      <c r="Q1004" s="312"/>
      <c r="R1004" s="309"/>
      <c r="S1004" s="309"/>
      <c r="T1004" s="309"/>
      <c r="U1004" s="309"/>
      <c r="V1004" s="309"/>
      <c r="W1004" s="313"/>
      <c r="X1004" s="309"/>
    </row>
    <row r="1005" spans="1:24" s="132" customFormat="1" ht="15">
      <c r="A1005" s="133"/>
      <c r="B1005" s="309"/>
      <c r="C1005" s="276"/>
      <c r="D1005" s="315" t="s">
        <v>48</v>
      </c>
      <c r="E1005" s="315" t="s">
        <v>196</v>
      </c>
      <c r="F1005" s="315" t="s">
        <v>197</v>
      </c>
      <c r="G1005" s="316" t="s">
        <v>48</v>
      </c>
      <c r="H1005" s="316" t="s">
        <v>196</v>
      </c>
      <c r="I1005" s="316" t="s">
        <v>197</v>
      </c>
      <c r="J1005" s="316" t="s">
        <v>69</v>
      </c>
      <c r="K1005" s="276"/>
      <c r="L1005" s="309"/>
      <c r="M1005" s="309"/>
      <c r="N1005" s="309"/>
      <c r="O1005" s="309"/>
      <c r="P1005" s="241"/>
      <c r="Q1005" s="242"/>
      <c r="R1005" s="309"/>
      <c r="S1005" s="309"/>
      <c r="T1005" s="241"/>
      <c r="U1005" s="309"/>
      <c r="V1005" s="309"/>
      <c r="W1005" s="314"/>
      <c r="X1005" s="309"/>
    </row>
    <row r="1006" spans="1:24" ht="15.75">
      <c r="A1006" s="11"/>
      <c r="B1006" s="189" t="s">
        <v>243</v>
      </c>
      <c r="C1006" s="63"/>
      <c r="D1006" s="63"/>
      <c r="E1006" s="63"/>
      <c r="F1006" s="63"/>
      <c r="G1006" s="64"/>
      <c r="H1006" s="64"/>
      <c r="I1006" s="64"/>
      <c r="J1006" s="64"/>
      <c r="K1006" s="65"/>
      <c r="L1006" s="24"/>
      <c r="M1006" s="24"/>
      <c r="N1006" s="24"/>
      <c r="O1006" s="24"/>
      <c r="P1006" s="24"/>
      <c r="Q1006" s="24"/>
      <c r="R1006" s="24"/>
      <c r="S1006" s="24"/>
      <c r="T1006" s="265"/>
      <c r="U1006" s="24"/>
      <c r="V1006" s="24"/>
      <c r="W1006" s="24"/>
      <c r="X1006" s="24"/>
    </row>
    <row r="1007" spans="1:24" ht="30">
      <c r="A1007" s="11"/>
      <c r="B1007" s="187" t="s">
        <v>191</v>
      </c>
      <c r="C1007" s="178">
        <f>D1007+G1007+K1007</f>
        <v>1</v>
      </c>
      <c r="D1007" s="178"/>
      <c r="E1007" s="178"/>
      <c r="F1007" s="178"/>
      <c r="G1007" s="178">
        <f>H1007+I1007+J1007</f>
        <v>1</v>
      </c>
      <c r="H1007" s="178"/>
      <c r="I1007" s="178">
        <v>1</v>
      </c>
      <c r="J1007" s="178"/>
      <c r="K1007" s="178"/>
      <c r="L1007" s="183">
        <v>11849</v>
      </c>
      <c r="M1007" s="183">
        <f>C1007*L1007</f>
        <v>11849</v>
      </c>
      <c r="N1007" s="183">
        <v>0</v>
      </c>
      <c r="O1007" s="183">
        <f>ROUND(M1007*N1007/100,2)</f>
        <v>0</v>
      </c>
      <c r="P1007" s="183"/>
      <c r="Q1007" s="183"/>
      <c r="R1007" s="183"/>
      <c r="S1007" s="183">
        <f>ROUND(M1007*R1007,2)</f>
        <v>0</v>
      </c>
      <c r="T1007" s="202"/>
      <c r="U1007" s="183"/>
      <c r="V1007" s="183">
        <f>ROUND(M1007*U1007/100,2)</f>
        <v>0</v>
      </c>
      <c r="W1007" s="183">
        <f>ROUND((M1007+O1007+S1007+V1007)*0.15,2)</f>
        <v>1777.35</v>
      </c>
      <c r="X1007" s="183">
        <f>M1007+O1007+S1007+V1007+W1007</f>
        <v>13626.35</v>
      </c>
    </row>
    <row r="1008" spans="1:24" ht="15.75">
      <c r="A1008" s="11"/>
      <c r="B1008" s="176" t="s">
        <v>54</v>
      </c>
      <c r="C1008" s="32">
        <f aca="true" t="shared" si="473" ref="C1008:K1008">SUM(C1007:C1007)</f>
        <v>1</v>
      </c>
      <c r="D1008" s="178">
        <f t="shared" si="473"/>
        <v>0</v>
      </c>
      <c r="E1008" s="178">
        <f t="shared" si="473"/>
        <v>0</v>
      </c>
      <c r="F1008" s="178">
        <f t="shared" si="473"/>
        <v>0</v>
      </c>
      <c r="G1008" s="178">
        <f t="shared" si="473"/>
        <v>1</v>
      </c>
      <c r="H1008" s="178">
        <f t="shared" si="473"/>
        <v>0</v>
      </c>
      <c r="I1008" s="178">
        <f t="shared" si="473"/>
        <v>1</v>
      </c>
      <c r="J1008" s="178">
        <f t="shared" si="473"/>
        <v>0</v>
      </c>
      <c r="K1008" s="178">
        <f t="shared" si="473"/>
        <v>0</v>
      </c>
      <c r="L1008" s="178"/>
      <c r="M1008" s="178">
        <f>SUM(M1007:M1007)</f>
        <v>11849</v>
      </c>
      <c r="N1008" s="178"/>
      <c r="O1008" s="178">
        <f aca="true" t="shared" si="474" ref="O1008:X1008">SUM(O1007:O1007)</f>
        <v>0</v>
      </c>
      <c r="P1008" s="178">
        <f t="shared" si="474"/>
        <v>0</v>
      </c>
      <c r="Q1008" s="178"/>
      <c r="R1008" s="178"/>
      <c r="S1008" s="178">
        <f t="shared" si="474"/>
        <v>0</v>
      </c>
      <c r="T1008" s="178"/>
      <c r="U1008" s="178"/>
      <c r="V1008" s="178">
        <f t="shared" si="474"/>
        <v>0</v>
      </c>
      <c r="W1008" s="178">
        <f t="shared" si="474"/>
        <v>1777.35</v>
      </c>
      <c r="X1008" s="32">
        <f t="shared" si="474"/>
        <v>13626.35</v>
      </c>
    </row>
    <row r="1009" spans="1:24" ht="15">
      <c r="A1009" s="11"/>
      <c r="B1009" s="188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</row>
    <row r="1010" spans="2:24" s="142" customFormat="1" ht="15.75">
      <c r="B1010" s="181" t="s">
        <v>243</v>
      </c>
      <c r="C1010" s="144">
        <f>C1008</f>
        <v>1</v>
      </c>
      <c r="D1010" s="144">
        <f aca="true" t="shared" si="475" ref="D1010:K1010">D1008</f>
        <v>0</v>
      </c>
      <c r="E1010" s="144">
        <f t="shared" si="475"/>
        <v>0</v>
      </c>
      <c r="F1010" s="144">
        <f t="shared" si="475"/>
        <v>0</v>
      </c>
      <c r="G1010" s="144">
        <f t="shared" si="475"/>
        <v>1</v>
      </c>
      <c r="H1010" s="144">
        <f t="shared" si="475"/>
        <v>0</v>
      </c>
      <c r="I1010" s="144">
        <f t="shared" si="475"/>
        <v>1</v>
      </c>
      <c r="J1010" s="144">
        <f t="shared" si="475"/>
        <v>0</v>
      </c>
      <c r="K1010" s="144">
        <f t="shared" si="475"/>
        <v>0</v>
      </c>
      <c r="L1010" s="144"/>
      <c r="M1010" s="144">
        <f aca="true" t="shared" si="476" ref="M1010:X1010">M1008</f>
        <v>11849</v>
      </c>
      <c r="N1010" s="144"/>
      <c r="O1010" s="144">
        <f t="shared" si="476"/>
        <v>0</v>
      </c>
      <c r="P1010" s="144">
        <f t="shared" si="476"/>
        <v>0</v>
      </c>
      <c r="Q1010" s="144"/>
      <c r="R1010" s="144"/>
      <c r="S1010" s="144">
        <f t="shared" si="476"/>
        <v>0</v>
      </c>
      <c r="T1010" s="144"/>
      <c r="U1010" s="144"/>
      <c r="V1010" s="144">
        <f t="shared" si="476"/>
        <v>0</v>
      </c>
      <c r="W1010" s="144">
        <f t="shared" si="476"/>
        <v>1777.35</v>
      </c>
      <c r="X1010" s="144">
        <f t="shared" si="476"/>
        <v>13626.35</v>
      </c>
    </row>
    <row r="1011" spans="1:24" s="8" customFormat="1" ht="15.75">
      <c r="A1011" s="58"/>
      <c r="B1011" s="51" t="s">
        <v>59</v>
      </c>
      <c r="C1011" s="144">
        <f>C1010</f>
        <v>1</v>
      </c>
      <c r="D1011" s="144">
        <f aca="true" t="shared" si="477" ref="D1011:K1011">D1010</f>
        <v>0</v>
      </c>
      <c r="E1011" s="144">
        <f t="shared" si="477"/>
        <v>0</v>
      </c>
      <c r="F1011" s="144">
        <f t="shared" si="477"/>
        <v>0</v>
      </c>
      <c r="G1011" s="144">
        <f t="shared" si="477"/>
        <v>1</v>
      </c>
      <c r="H1011" s="144">
        <f t="shared" si="477"/>
        <v>0</v>
      </c>
      <c r="I1011" s="144">
        <f t="shared" si="477"/>
        <v>1</v>
      </c>
      <c r="J1011" s="144">
        <f t="shared" si="477"/>
        <v>0</v>
      </c>
      <c r="K1011" s="144">
        <f t="shared" si="477"/>
        <v>0</v>
      </c>
      <c r="L1011" s="144"/>
      <c r="M1011" s="144">
        <f>M1010</f>
        <v>11849</v>
      </c>
      <c r="N1011" s="144"/>
      <c r="O1011" s="144">
        <f aca="true" t="shared" si="478" ref="O1011:X1011">O1010</f>
        <v>0</v>
      </c>
      <c r="P1011" s="144">
        <f t="shared" si="478"/>
        <v>0</v>
      </c>
      <c r="Q1011" s="144"/>
      <c r="R1011" s="144"/>
      <c r="S1011" s="144">
        <f t="shared" si="478"/>
        <v>0</v>
      </c>
      <c r="T1011" s="144"/>
      <c r="U1011" s="144"/>
      <c r="V1011" s="144">
        <f t="shared" si="478"/>
        <v>0</v>
      </c>
      <c r="W1011" s="144">
        <f t="shared" si="478"/>
        <v>1777.35</v>
      </c>
      <c r="X1011" s="144">
        <f t="shared" si="478"/>
        <v>13626.35</v>
      </c>
    </row>
    <row r="1012" spans="1:24" ht="12.75">
      <c r="A1012" s="11"/>
      <c r="B1012" s="52"/>
      <c r="C1012" s="33"/>
      <c r="D1012" s="57"/>
      <c r="E1012" s="57"/>
      <c r="F1012" s="57"/>
      <c r="G1012" s="41"/>
      <c r="H1012" s="41"/>
      <c r="I1012" s="41"/>
      <c r="J1012" s="41"/>
      <c r="K1012" s="33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1:24" s="29" customFormat="1" ht="15.75" customHeight="1" hidden="1">
      <c r="A1013" s="24"/>
      <c r="B1013" s="122"/>
      <c r="C1013" s="123"/>
      <c r="D1013" s="124"/>
      <c r="E1013" s="124"/>
      <c r="F1013" s="124"/>
      <c r="G1013" s="124"/>
      <c r="H1013" s="124"/>
      <c r="I1013" s="124"/>
      <c r="J1013" s="124"/>
      <c r="K1013" s="123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</row>
    <row r="1014" spans="1:24" s="29" customFormat="1" ht="19.5" customHeight="1" hidden="1">
      <c r="A1014" s="24"/>
      <c r="B1014" s="122"/>
      <c r="C1014" s="123"/>
      <c r="D1014" s="124"/>
      <c r="E1014" s="124"/>
      <c r="F1014" s="124"/>
      <c r="G1014" s="124"/>
      <c r="H1014" s="124"/>
      <c r="I1014" s="124"/>
      <c r="J1014" s="124"/>
      <c r="K1014" s="123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</row>
    <row r="1015" spans="1:24" s="29" customFormat="1" ht="18">
      <c r="A1015" s="24"/>
      <c r="B1015" s="297" t="s">
        <v>101</v>
      </c>
      <c r="C1015" s="297"/>
      <c r="D1015" s="297"/>
      <c r="E1015" s="297"/>
      <c r="F1015" s="297"/>
      <c r="G1015" s="297"/>
      <c r="H1015" s="297"/>
      <c r="I1015" s="297"/>
      <c r="J1015" s="297"/>
      <c r="K1015" s="297"/>
      <c r="L1015" s="297"/>
      <c r="M1015" s="297"/>
      <c r="N1015" s="297"/>
      <c r="O1015" s="297"/>
      <c r="P1015" s="297"/>
      <c r="Q1015" s="297"/>
      <c r="R1015" s="297"/>
      <c r="S1015" s="297"/>
      <c r="T1015" s="297"/>
      <c r="U1015" s="297"/>
      <c r="V1015" s="297"/>
      <c r="W1015" s="297"/>
      <c r="X1015" s="297"/>
    </row>
    <row r="1016" spans="1:24" s="29" customFormat="1" ht="15.75">
      <c r="A1016" s="126"/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</row>
    <row r="1017" spans="1:24" s="90" customFormat="1" ht="12.75" customHeight="1">
      <c r="A1017" s="283" t="s">
        <v>52</v>
      </c>
      <c r="B1017" s="284" t="s">
        <v>0</v>
      </c>
      <c r="C1017" s="284" t="s">
        <v>51</v>
      </c>
      <c r="D1017" s="284"/>
      <c r="E1017" s="284"/>
      <c r="F1017" s="284"/>
      <c r="G1017" s="284"/>
      <c r="H1017" s="284"/>
      <c r="I1017" s="284"/>
      <c r="J1017" s="284"/>
      <c r="K1017" s="284"/>
      <c r="L1017" s="284" t="s">
        <v>105</v>
      </c>
      <c r="M1017" s="284" t="s">
        <v>71</v>
      </c>
      <c r="N1017" s="285" t="s">
        <v>72</v>
      </c>
      <c r="O1017" s="286"/>
      <c r="P1017" s="286"/>
      <c r="Q1017" s="287"/>
      <c r="R1017" s="284" t="s">
        <v>74</v>
      </c>
      <c r="S1017" s="284"/>
      <c r="T1017" s="284"/>
      <c r="U1017" s="284"/>
      <c r="V1017" s="284"/>
      <c r="W1017" s="288" t="s">
        <v>75</v>
      </c>
      <c r="X1017" s="284" t="s">
        <v>76</v>
      </c>
    </row>
    <row r="1018" spans="1:24" s="90" customFormat="1" ht="81" customHeight="1">
      <c r="A1018" s="283"/>
      <c r="B1018" s="284"/>
      <c r="C1018" s="157" t="s">
        <v>48</v>
      </c>
      <c r="D1018" s="290" t="s">
        <v>49</v>
      </c>
      <c r="E1018" s="290"/>
      <c r="F1018" s="290"/>
      <c r="G1018" s="291" t="s">
        <v>39</v>
      </c>
      <c r="H1018" s="291"/>
      <c r="I1018" s="291"/>
      <c r="J1018" s="291"/>
      <c r="K1018" s="157" t="s">
        <v>50</v>
      </c>
      <c r="L1018" s="284"/>
      <c r="M1018" s="284"/>
      <c r="N1018" s="284" t="s">
        <v>157</v>
      </c>
      <c r="O1018" s="284"/>
      <c r="P1018" s="130" t="s">
        <v>73</v>
      </c>
      <c r="Q1018" s="129" t="s">
        <v>195</v>
      </c>
      <c r="R1018" s="284" t="s">
        <v>158</v>
      </c>
      <c r="S1018" s="284"/>
      <c r="T1018" s="130" t="s">
        <v>77</v>
      </c>
      <c r="U1018" s="284" t="s">
        <v>159</v>
      </c>
      <c r="V1018" s="284"/>
      <c r="W1018" s="289"/>
      <c r="X1018" s="284"/>
    </row>
    <row r="1019" spans="1:24" s="29" customFormat="1" ht="19.5" customHeight="1" hidden="1">
      <c r="A1019" s="24"/>
      <c r="B1019" s="163"/>
      <c r="C1019" s="164"/>
      <c r="D1019" s="164"/>
      <c r="E1019" s="164"/>
      <c r="F1019" s="164"/>
      <c r="G1019" s="164"/>
      <c r="H1019" s="164"/>
      <c r="I1019" s="164"/>
      <c r="J1019" s="165"/>
      <c r="K1019" s="164"/>
      <c r="L1019" s="163"/>
      <c r="M1019" s="163"/>
      <c r="N1019" s="163"/>
      <c r="O1019" s="163"/>
      <c r="P1019" s="163"/>
      <c r="Q1019" s="163"/>
      <c r="R1019" s="163"/>
      <c r="S1019" s="163"/>
      <c r="T1019" s="163"/>
      <c r="U1019" s="163"/>
      <c r="V1019" s="163"/>
      <c r="W1019" s="163"/>
      <c r="X1019" s="163"/>
    </row>
    <row r="1020" spans="1:24" s="132" customFormat="1" ht="15">
      <c r="A1020" s="133"/>
      <c r="B1020" s="274"/>
      <c r="C1020" s="309"/>
      <c r="D1020" s="309" t="s">
        <v>48</v>
      </c>
      <c r="E1020" s="309" t="s">
        <v>196</v>
      </c>
      <c r="F1020" s="309" t="s">
        <v>197</v>
      </c>
      <c r="G1020" s="309" t="s">
        <v>48</v>
      </c>
      <c r="H1020" s="309" t="s">
        <v>196</v>
      </c>
      <c r="I1020" s="309" t="s">
        <v>197</v>
      </c>
      <c r="J1020" s="309" t="s">
        <v>69</v>
      </c>
      <c r="K1020" s="309"/>
      <c r="L1020" s="274"/>
      <c r="M1020" s="274"/>
      <c r="N1020" s="310"/>
      <c r="O1020" s="311"/>
      <c r="P1020" s="311"/>
      <c r="Q1020" s="312"/>
      <c r="R1020" s="309"/>
      <c r="S1020" s="309"/>
      <c r="T1020" s="309"/>
      <c r="U1020" s="309"/>
      <c r="V1020" s="309"/>
      <c r="W1020" s="275"/>
      <c r="X1020" s="274"/>
    </row>
    <row r="1021" spans="1:24" s="17" customFormat="1" ht="15.75">
      <c r="A1021" s="11"/>
      <c r="B1021" s="257" t="s">
        <v>218</v>
      </c>
      <c r="C1021" s="32">
        <f aca="true" t="shared" si="479" ref="C1021:K1021">C1022+C1023+C1024+C1025</f>
        <v>29.5</v>
      </c>
      <c r="D1021" s="32">
        <f t="shared" si="479"/>
        <v>0</v>
      </c>
      <c r="E1021" s="32">
        <f t="shared" si="479"/>
        <v>0</v>
      </c>
      <c r="F1021" s="32">
        <f t="shared" si="479"/>
        <v>0</v>
      </c>
      <c r="G1021" s="32">
        <f t="shared" si="479"/>
        <v>29.5</v>
      </c>
      <c r="H1021" s="32">
        <f t="shared" si="479"/>
        <v>15.5</v>
      </c>
      <c r="I1021" s="32">
        <f t="shared" si="479"/>
        <v>14</v>
      </c>
      <c r="J1021" s="32">
        <f t="shared" si="479"/>
        <v>0</v>
      </c>
      <c r="K1021" s="32">
        <f t="shared" si="479"/>
        <v>0</v>
      </c>
      <c r="L1021" s="32"/>
      <c r="M1021" s="32">
        <f>M1022+M1023+M1024+M1025</f>
        <v>523462.75</v>
      </c>
      <c r="N1021" s="32"/>
      <c r="O1021" s="32">
        <f>O1022+O1023+O1024+O1025</f>
        <v>67559.07</v>
      </c>
      <c r="P1021" s="32">
        <f>P1022+P1023+P1024+P1025</f>
        <v>0</v>
      </c>
      <c r="Q1021" s="32"/>
      <c r="R1021" s="32"/>
      <c r="S1021" s="32">
        <f>S1022+S1023+S1024+S1025</f>
        <v>26523.68</v>
      </c>
      <c r="T1021" s="32"/>
      <c r="U1021" s="32"/>
      <c r="V1021" s="32">
        <f>V1022+V1023+V1024+V1025</f>
        <v>64651.79000000001</v>
      </c>
      <c r="W1021" s="32">
        <f>W1022+W1023+W1024+W1025</f>
        <v>102329.62</v>
      </c>
      <c r="X1021" s="32">
        <f>X1022+X1023+X1024+X1025</f>
        <v>784526.9100000001</v>
      </c>
    </row>
    <row r="1022" spans="1:24" s="28" customFormat="1" ht="15.75">
      <c r="A1022" s="9"/>
      <c r="B1022" s="257" t="s">
        <v>1</v>
      </c>
      <c r="C1022" s="32">
        <f>C954+C934+C914+C897+C877+C974+C994</f>
        <v>9.25</v>
      </c>
      <c r="D1022" s="32">
        <f aca="true" t="shared" si="480" ref="D1022:K1022">D954+D934+D914+D897+D877+D974+D994</f>
        <v>0</v>
      </c>
      <c r="E1022" s="32">
        <f t="shared" si="480"/>
        <v>0</v>
      </c>
      <c r="F1022" s="32">
        <f t="shared" si="480"/>
        <v>0</v>
      </c>
      <c r="G1022" s="32">
        <f t="shared" si="480"/>
        <v>9.25</v>
      </c>
      <c r="H1022" s="32">
        <f t="shared" si="480"/>
        <v>5.75</v>
      </c>
      <c r="I1022" s="32">
        <f t="shared" si="480"/>
        <v>3.5</v>
      </c>
      <c r="J1022" s="32">
        <f t="shared" si="480"/>
        <v>0</v>
      </c>
      <c r="K1022" s="32">
        <f t="shared" si="480"/>
        <v>0</v>
      </c>
      <c r="L1022" s="32"/>
      <c r="M1022" s="32">
        <f>M954+M934+M914+M897+M877+M974+M994</f>
        <v>239293.75</v>
      </c>
      <c r="N1022" s="32"/>
      <c r="O1022" s="32">
        <f>O954+O934+O914+O897+O877+O974+O994</f>
        <v>35894.08</v>
      </c>
      <c r="P1022" s="32">
        <f>P954+P934+P914+P897+P877+P974+P994</f>
        <v>0</v>
      </c>
      <c r="Q1022" s="32"/>
      <c r="R1022" s="32"/>
      <c r="S1022" s="32">
        <f>S954+S934+S914+S897+S877+S974+S994</f>
        <v>0</v>
      </c>
      <c r="T1022" s="32"/>
      <c r="U1022" s="32"/>
      <c r="V1022" s="32">
        <f>V954+V934+V914+V897+V877+V974+V994</f>
        <v>31191.39</v>
      </c>
      <c r="W1022" s="32">
        <f>W954+W934+W914+W897+W877+W974+W994</f>
        <v>45956.89</v>
      </c>
      <c r="X1022" s="32">
        <f>X954+X934+X914+X897+X877+X974+X994</f>
        <v>352336.11000000004</v>
      </c>
    </row>
    <row r="1023" spans="1:24" s="28" customFormat="1" ht="15.75">
      <c r="A1023" s="9"/>
      <c r="B1023" s="257" t="s">
        <v>2</v>
      </c>
      <c r="C1023" s="32">
        <f>C955+C935+C915+C898+C878+C995+C975</f>
        <v>13.5</v>
      </c>
      <c r="D1023" s="32">
        <f aca="true" t="shared" si="481" ref="D1023:K1023">D955+D935+D915+D898+D878+D995+D975</f>
        <v>0</v>
      </c>
      <c r="E1023" s="32">
        <f t="shared" si="481"/>
        <v>0</v>
      </c>
      <c r="F1023" s="32">
        <f t="shared" si="481"/>
        <v>0</v>
      </c>
      <c r="G1023" s="32">
        <f t="shared" si="481"/>
        <v>13.5</v>
      </c>
      <c r="H1023" s="32">
        <f t="shared" si="481"/>
        <v>9</v>
      </c>
      <c r="I1023" s="32">
        <f t="shared" si="481"/>
        <v>4.5</v>
      </c>
      <c r="J1023" s="32">
        <f t="shared" si="481"/>
        <v>0</v>
      </c>
      <c r="K1023" s="32">
        <f t="shared" si="481"/>
        <v>0</v>
      </c>
      <c r="L1023" s="32"/>
      <c r="M1023" s="32">
        <f>M955+M935+M915+M898+M878+M995+M975</f>
        <v>206836.5</v>
      </c>
      <c r="N1023" s="32"/>
      <c r="O1023" s="32">
        <f>O955+O935+O915+O898+O878+O995+O975</f>
        <v>30011.72</v>
      </c>
      <c r="P1023" s="32">
        <f>P955+P935+P915+P898+P878+P995+P975</f>
        <v>0</v>
      </c>
      <c r="Q1023" s="32"/>
      <c r="R1023" s="32"/>
      <c r="S1023" s="32">
        <f>S955+S935+S915+S898+S878+S995+S975</f>
        <v>26523.68</v>
      </c>
      <c r="T1023" s="32"/>
      <c r="U1023" s="32"/>
      <c r="V1023" s="32">
        <f>V955+V935+V915+V898+V878+V995+V975</f>
        <v>31025.480000000003</v>
      </c>
      <c r="W1023" s="32">
        <f>W955+W935+W915+W898+W878+W995+W975</f>
        <v>44159.619999999995</v>
      </c>
      <c r="X1023" s="32">
        <f>X955+X935+X915+X898+X878+X995+X975</f>
        <v>338557</v>
      </c>
    </row>
    <row r="1024" spans="1:24" s="28" customFormat="1" ht="15.75">
      <c r="A1024" s="9"/>
      <c r="B1024" s="257" t="s">
        <v>3</v>
      </c>
      <c r="C1024" s="32">
        <f>C956+C976</f>
        <v>0.75</v>
      </c>
      <c r="D1024" s="32">
        <f aca="true" t="shared" si="482" ref="D1024:S1024">D956+D976</f>
        <v>0</v>
      </c>
      <c r="E1024" s="32">
        <f t="shared" si="482"/>
        <v>0</v>
      </c>
      <c r="F1024" s="32">
        <f t="shared" si="482"/>
        <v>0</v>
      </c>
      <c r="G1024" s="32">
        <f t="shared" si="482"/>
        <v>0.75</v>
      </c>
      <c r="H1024" s="32">
        <f t="shared" si="482"/>
        <v>0.75</v>
      </c>
      <c r="I1024" s="32">
        <f t="shared" si="482"/>
        <v>0</v>
      </c>
      <c r="J1024" s="32">
        <f t="shared" si="482"/>
        <v>0</v>
      </c>
      <c r="K1024" s="32">
        <f t="shared" si="482"/>
        <v>0</v>
      </c>
      <c r="L1024" s="32"/>
      <c r="M1024" s="32">
        <f t="shared" si="482"/>
        <v>9199.5</v>
      </c>
      <c r="N1024" s="32"/>
      <c r="O1024" s="32">
        <f t="shared" si="482"/>
        <v>705.3</v>
      </c>
      <c r="P1024" s="32">
        <f t="shared" si="482"/>
        <v>0</v>
      </c>
      <c r="Q1024" s="32"/>
      <c r="R1024" s="32"/>
      <c r="S1024" s="32">
        <f t="shared" si="482"/>
        <v>0</v>
      </c>
      <c r="T1024" s="32"/>
      <c r="U1024" s="32"/>
      <c r="V1024" s="32">
        <f>V956+V976</f>
        <v>459.98</v>
      </c>
      <c r="W1024" s="32">
        <f>W956+W976</f>
        <v>1554.72</v>
      </c>
      <c r="X1024" s="32">
        <f>X956+X976</f>
        <v>11919.5</v>
      </c>
    </row>
    <row r="1025" spans="1:24" s="28" customFormat="1" ht="15.75">
      <c r="A1025" s="9"/>
      <c r="B1025" s="257" t="s">
        <v>4</v>
      </c>
      <c r="C1025" s="32">
        <f>C899+C936+C996+C879+C1010</f>
        <v>6</v>
      </c>
      <c r="D1025" s="32">
        <f aca="true" t="shared" si="483" ref="D1025:K1025">D899+D936+D996+D879+D1010</f>
        <v>0</v>
      </c>
      <c r="E1025" s="32">
        <f t="shared" si="483"/>
        <v>0</v>
      </c>
      <c r="F1025" s="32">
        <f t="shared" si="483"/>
        <v>0</v>
      </c>
      <c r="G1025" s="32">
        <f t="shared" si="483"/>
        <v>6</v>
      </c>
      <c r="H1025" s="32">
        <f t="shared" si="483"/>
        <v>0</v>
      </c>
      <c r="I1025" s="32">
        <f t="shared" si="483"/>
        <v>6</v>
      </c>
      <c r="J1025" s="32">
        <f t="shared" si="483"/>
        <v>0</v>
      </c>
      <c r="K1025" s="32">
        <f t="shared" si="483"/>
        <v>0</v>
      </c>
      <c r="L1025" s="32"/>
      <c r="M1025" s="32">
        <f>M899+M936+M996+M879+M1010</f>
        <v>68133</v>
      </c>
      <c r="N1025" s="32"/>
      <c r="O1025" s="32">
        <f>O899+O936+O996+O879+O1010</f>
        <v>947.97</v>
      </c>
      <c r="P1025" s="32">
        <f>P899+P936+P996+P879+P1010</f>
        <v>0</v>
      </c>
      <c r="Q1025" s="32"/>
      <c r="R1025" s="32"/>
      <c r="S1025" s="32">
        <f>S899+S936+S996+S879+S1010</f>
        <v>0</v>
      </c>
      <c r="T1025" s="32"/>
      <c r="U1025" s="32"/>
      <c r="V1025" s="32">
        <f>V899+V936+V996+V879+V1010</f>
        <v>1974.94</v>
      </c>
      <c r="W1025" s="32">
        <f>W899+W936+W996+W879+W1010</f>
        <v>10658.390000000001</v>
      </c>
      <c r="X1025" s="32">
        <f>X899+X936+X996+X879+X1010</f>
        <v>81714.3</v>
      </c>
    </row>
    <row r="1026" spans="1:24" s="17" customFormat="1" ht="12.75">
      <c r="A1026" s="11"/>
      <c r="B1026" s="42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</row>
    <row r="1027" spans="1:24" s="11" customFormat="1" ht="18">
      <c r="A1027" s="127"/>
      <c r="B1027" s="317" t="s">
        <v>187</v>
      </c>
      <c r="C1027" s="317"/>
      <c r="D1027" s="317"/>
      <c r="E1027" s="317"/>
      <c r="F1027" s="317"/>
      <c r="G1027" s="317"/>
      <c r="H1027" s="317"/>
      <c r="I1027" s="317"/>
      <c r="J1027" s="317"/>
      <c r="K1027" s="317"/>
      <c r="L1027" s="317"/>
      <c r="M1027" s="317"/>
      <c r="N1027" s="317"/>
      <c r="O1027" s="317"/>
      <c r="P1027" s="317"/>
      <c r="Q1027" s="317"/>
      <c r="R1027" s="317"/>
      <c r="S1027" s="317"/>
      <c r="T1027" s="317"/>
      <c r="U1027" s="317"/>
      <c r="V1027" s="317"/>
      <c r="W1027" s="317"/>
      <c r="X1027" s="317"/>
    </row>
    <row r="1028" spans="2:24" s="87" customFormat="1" ht="14.25">
      <c r="B1028" s="128"/>
      <c r="C1028" s="128"/>
      <c r="D1028" s="128"/>
      <c r="E1028" s="128"/>
      <c r="F1028" s="128"/>
      <c r="G1028" s="128"/>
      <c r="H1028" s="128"/>
      <c r="I1028" s="128"/>
      <c r="J1028" s="128"/>
      <c r="K1028" s="128"/>
      <c r="L1028" s="128"/>
      <c r="M1028" s="128"/>
      <c r="N1028" s="128"/>
      <c r="O1028" s="128"/>
      <c r="P1028" s="128"/>
      <c r="Q1028" s="128"/>
      <c r="R1028" s="128"/>
      <c r="S1028" s="128"/>
      <c r="T1028" s="128"/>
      <c r="U1028" s="128"/>
      <c r="V1028" s="128"/>
      <c r="W1028" s="128"/>
      <c r="X1028" s="128"/>
    </row>
    <row r="1029" spans="1:24" s="90" customFormat="1" ht="12.75" customHeight="1">
      <c r="A1029" s="283" t="s">
        <v>52</v>
      </c>
      <c r="B1029" s="284" t="s">
        <v>0</v>
      </c>
      <c r="C1029" s="284" t="s">
        <v>51</v>
      </c>
      <c r="D1029" s="284"/>
      <c r="E1029" s="284"/>
      <c r="F1029" s="284"/>
      <c r="G1029" s="284"/>
      <c r="H1029" s="284"/>
      <c r="I1029" s="284"/>
      <c r="J1029" s="284"/>
      <c r="K1029" s="284"/>
      <c r="L1029" s="284" t="s">
        <v>105</v>
      </c>
      <c r="M1029" s="284" t="s">
        <v>71</v>
      </c>
      <c r="N1029" s="285" t="s">
        <v>72</v>
      </c>
      <c r="O1029" s="286"/>
      <c r="P1029" s="286"/>
      <c r="Q1029" s="287"/>
      <c r="R1029" s="284" t="s">
        <v>74</v>
      </c>
      <c r="S1029" s="284"/>
      <c r="T1029" s="284"/>
      <c r="U1029" s="284"/>
      <c r="V1029" s="284"/>
      <c r="W1029" s="288" t="s">
        <v>75</v>
      </c>
      <c r="X1029" s="284" t="s">
        <v>76</v>
      </c>
    </row>
    <row r="1030" spans="1:24" s="90" customFormat="1" ht="81" customHeight="1">
      <c r="A1030" s="283"/>
      <c r="B1030" s="284"/>
      <c r="C1030" s="157" t="s">
        <v>48</v>
      </c>
      <c r="D1030" s="290" t="s">
        <v>49</v>
      </c>
      <c r="E1030" s="290"/>
      <c r="F1030" s="290"/>
      <c r="G1030" s="291" t="s">
        <v>39</v>
      </c>
      <c r="H1030" s="291"/>
      <c r="I1030" s="291"/>
      <c r="J1030" s="291"/>
      <c r="K1030" s="157" t="s">
        <v>50</v>
      </c>
      <c r="L1030" s="284"/>
      <c r="M1030" s="284"/>
      <c r="N1030" s="284" t="s">
        <v>157</v>
      </c>
      <c r="O1030" s="284"/>
      <c r="P1030" s="130" t="s">
        <v>73</v>
      </c>
      <c r="Q1030" s="129" t="s">
        <v>195</v>
      </c>
      <c r="R1030" s="284" t="s">
        <v>158</v>
      </c>
      <c r="S1030" s="284"/>
      <c r="T1030" s="130" t="s">
        <v>77</v>
      </c>
      <c r="U1030" s="284" t="s">
        <v>159</v>
      </c>
      <c r="V1030" s="284"/>
      <c r="W1030" s="289"/>
      <c r="X1030" s="284"/>
    </row>
    <row r="1031" spans="1:24" s="132" customFormat="1" ht="15">
      <c r="A1031" s="133"/>
      <c r="B1031" s="163"/>
      <c r="C1031" s="164"/>
      <c r="D1031" s="164" t="s">
        <v>48</v>
      </c>
      <c r="E1031" s="164" t="s">
        <v>196</v>
      </c>
      <c r="F1031" s="164" t="s">
        <v>197</v>
      </c>
      <c r="G1031" s="164" t="s">
        <v>48</v>
      </c>
      <c r="H1031" s="164" t="s">
        <v>196</v>
      </c>
      <c r="I1031" s="164" t="s">
        <v>197</v>
      </c>
      <c r="J1031" s="165" t="s">
        <v>69</v>
      </c>
      <c r="K1031" s="164"/>
      <c r="L1031" s="163"/>
      <c r="M1031" s="163"/>
      <c r="N1031" s="163"/>
      <c r="O1031" s="163"/>
      <c r="P1031" s="163"/>
      <c r="Q1031" s="163"/>
      <c r="R1031" s="163"/>
      <c r="S1031" s="163"/>
      <c r="T1031" s="163"/>
      <c r="U1031" s="163"/>
      <c r="V1031" s="163"/>
      <c r="W1031" s="163"/>
      <c r="X1031" s="163"/>
    </row>
    <row r="1032" spans="1:24" ht="15.75">
      <c r="A1032" s="11"/>
      <c r="B1032" s="189" t="s">
        <v>55</v>
      </c>
      <c r="C1032" s="63"/>
      <c r="D1032" s="63"/>
      <c r="E1032" s="63"/>
      <c r="F1032" s="63"/>
      <c r="G1032" s="64"/>
      <c r="H1032" s="64"/>
      <c r="I1032" s="64"/>
      <c r="J1032" s="64"/>
      <c r="K1032" s="65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</row>
    <row r="1033" spans="1:24" ht="45">
      <c r="A1033" s="11"/>
      <c r="B1033" s="187" t="s">
        <v>102</v>
      </c>
      <c r="C1033" s="178">
        <f>D1033+G1033+K1033</f>
        <v>0.5</v>
      </c>
      <c r="D1033" s="178"/>
      <c r="E1033" s="178"/>
      <c r="F1033" s="178"/>
      <c r="G1033" s="178">
        <f>H1033+I1033+J1033</f>
        <v>0.5</v>
      </c>
      <c r="H1033" s="178"/>
      <c r="I1033" s="178">
        <v>0.5</v>
      </c>
      <c r="J1033" s="178"/>
      <c r="K1033" s="178"/>
      <c r="L1033" s="183">
        <v>39670</v>
      </c>
      <c r="M1033" s="183">
        <f>C1033*L1033</f>
        <v>19835</v>
      </c>
      <c r="N1033" s="183">
        <v>4</v>
      </c>
      <c r="O1033" s="186">
        <f>ROUND(M1033*N1033/100,2)</f>
        <v>793.4</v>
      </c>
      <c r="P1033" s="183"/>
      <c r="Q1033" s="183"/>
      <c r="R1033" s="183">
        <v>15</v>
      </c>
      <c r="S1033" s="183">
        <f>ROUND(M1033*R1033/100,2)</f>
        <v>2975.25</v>
      </c>
      <c r="T1033" s="183"/>
      <c r="U1033" s="183">
        <v>15</v>
      </c>
      <c r="V1033" s="183">
        <f>ROUND(M1033*U1033/100,2)</f>
        <v>2975.25</v>
      </c>
      <c r="W1033" s="183">
        <f>ROUND((M1033+O1033+S1033+V1033)*0.15,2)</f>
        <v>3986.84</v>
      </c>
      <c r="X1033" s="183">
        <f>M1033+O1033+S1033+V1033+W1033</f>
        <v>30565.74</v>
      </c>
    </row>
    <row r="1034" spans="1:24" ht="15">
      <c r="A1034" s="11"/>
      <c r="B1034" s="187" t="s">
        <v>126</v>
      </c>
      <c r="C1034" s="178">
        <f>D1034+G1034+K1034</f>
        <v>3.25</v>
      </c>
      <c r="D1034" s="178"/>
      <c r="E1034" s="178"/>
      <c r="F1034" s="178"/>
      <c r="G1034" s="178">
        <f>H1034+I1034+J1034</f>
        <v>3.25</v>
      </c>
      <c r="H1034" s="178">
        <v>2.25</v>
      </c>
      <c r="I1034" s="178">
        <v>0.75</v>
      </c>
      <c r="J1034" s="178">
        <v>0.25</v>
      </c>
      <c r="K1034" s="178"/>
      <c r="L1034" s="183">
        <v>25081</v>
      </c>
      <c r="M1034" s="183">
        <f>C1034*L1034</f>
        <v>81513.25</v>
      </c>
      <c r="N1034" s="183">
        <v>15</v>
      </c>
      <c r="O1034" s="183">
        <f>ROUND(M1034*N1034/100,2)</f>
        <v>12226.99</v>
      </c>
      <c r="P1034" s="183"/>
      <c r="Q1034" s="183"/>
      <c r="R1034" s="183">
        <v>15</v>
      </c>
      <c r="S1034" s="183">
        <f>ROUND(M1034*R1034/100,2)</f>
        <v>12226.99</v>
      </c>
      <c r="T1034" s="183"/>
      <c r="U1034" s="183">
        <v>15</v>
      </c>
      <c r="V1034" s="183">
        <f>ROUND(M1034*U1034/100,2)</f>
        <v>12226.99</v>
      </c>
      <c r="W1034" s="183">
        <f>ROUND((M1034+O1034+S1034+V1034)*0.15,2)</f>
        <v>17729.13</v>
      </c>
      <c r="X1034" s="183">
        <f>M1034+O1034+S1034+V1034+W1034</f>
        <v>135923.35</v>
      </c>
    </row>
    <row r="1035" spans="1:24" ht="15.75">
      <c r="A1035" s="11"/>
      <c r="B1035" s="176" t="s">
        <v>54</v>
      </c>
      <c r="C1035" s="32">
        <f>SUM(C1033:C1034)</f>
        <v>3.75</v>
      </c>
      <c r="D1035" s="178">
        <f aca="true" t="shared" si="484" ref="D1035:K1035">SUM(D1033:D1034)</f>
        <v>0</v>
      </c>
      <c r="E1035" s="178">
        <f t="shared" si="484"/>
        <v>0</v>
      </c>
      <c r="F1035" s="178">
        <f t="shared" si="484"/>
        <v>0</v>
      </c>
      <c r="G1035" s="178">
        <f aca="true" t="shared" si="485" ref="G1035:G1047">H1035+I1035+J1035</f>
        <v>3.75</v>
      </c>
      <c r="H1035" s="178">
        <f t="shared" si="484"/>
        <v>2.25</v>
      </c>
      <c r="I1035" s="178">
        <f t="shared" si="484"/>
        <v>1.25</v>
      </c>
      <c r="J1035" s="178">
        <f t="shared" si="484"/>
        <v>0.25</v>
      </c>
      <c r="K1035" s="178">
        <f t="shared" si="484"/>
        <v>0</v>
      </c>
      <c r="L1035" s="178"/>
      <c r="M1035" s="178">
        <f aca="true" t="shared" si="486" ref="M1035:X1035">SUM(M1033:M1034)</f>
        <v>101348.25</v>
      </c>
      <c r="N1035" s="178"/>
      <c r="O1035" s="178">
        <f t="shared" si="486"/>
        <v>13020.39</v>
      </c>
      <c r="P1035" s="178">
        <f t="shared" si="486"/>
        <v>0</v>
      </c>
      <c r="Q1035" s="178"/>
      <c r="R1035" s="178"/>
      <c r="S1035" s="178">
        <f t="shared" si="486"/>
        <v>15202.24</v>
      </c>
      <c r="T1035" s="178"/>
      <c r="U1035" s="178"/>
      <c r="V1035" s="178">
        <f t="shared" si="486"/>
        <v>15202.24</v>
      </c>
      <c r="W1035" s="178">
        <f t="shared" si="486"/>
        <v>21715.97</v>
      </c>
      <c r="X1035" s="32">
        <f t="shared" si="486"/>
        <v>166489.09</v>
      </c>
    </row>
    <row r="1036" spans="1:24" ht="15.75">
      <c r="A1036" s="11"/>
      <c r="B1036" s="190" t="s">
        <v>56</v>
      </c>
      <c r="C1036" s="178"/>
      <c r="D1036" s="178"/>
      <c r="E1036" s="178"/>
      <c r="F1036" s="178"/>
      <c r="G1036" s="178"/>
      <c r="H1036" s="178"/>
      <c r="I1036" s="178"/>
      <c r="J1036" s="178"/>
      <c r="K1036" s="178"/>
      <c r="L1036" s="183"/>
      <c r="M1036" s="183"/>
      <c r="N1036" s="183"/>
      <c r="O1036" s="183"/>
      <c r="P1036" s="183"/>
      <c r="Q1036" s="183"/>
      <c r="R1036" s="183"/>
      <c r="S1036" s="183"/>
      <c r="T1036" s="183"/>
      <c r="U1036" s="183"/>
      <c r="V1036" s="183"/>
      <c r="W1036" s="183"/>
      <c r="X1036" s="183"/>
    </row>
    <row r="1037" spans="1:24" ht="15">
      <c r="A1037" s="11"/>
      <c r="B1037" s="182" t="s">
        <v>95</v>
      </c>
      <c r="C1037" s="178">
        <f>D1037+G1037+K1037</f>
        <v>0.5</v>
      </c>
      <c r="D1037" s="178"/>
      <c r="E1037" s="178"/>
      <c r="F1037" s="178"/>
      <c r="G1037" s="178">
        <f t="shared" si="485"/>
        <v>0.5</v>
      </c>
      <c r="H1037" s="178"/>
      <c r="I1037" s="178">
        <v>0.5</v>
      </c>
      <c r="J1037" s="178"/>
      <c r="K1037" s="178"/>
      <c r="L1037" s="183">
        <v>18432</v>
      </c>
      <c r="M1037" s="183">
        <f>C1037*L1037</f>
        <v>9216</v>
      </c>
      <c r="N1037" s="183">
        <v>4</v>
      </c>
      <c r="O1037" s="183">
        <f>ROUND(M1037*N1037/100,2)</f>
        <v>368.64</v>
      </c>
      <c r="P1037" s="183"/>
      <c r="Q1037" s="183"/>
      <c r="R1037" s="183">
        <v>15</v>
      </c>
      <c r="S1037" s="186">
        <f>ROUND(M1037*R1037/100,2)</f>
        <v>1382.4</v>
      </c>
      <c r="T1037" s="183"/>
      <c r="U1037" s="183">
        <v>15</v>
      </c>
      <c r="V1037" s="186">
        <f>ROUND(M1037*U1037/100,2)</f>
        <v>1382.4</v>
      </c>
      <c r="W1037" s="183">
        <f>ROUND((M1037+O1037+S1037+V1037)*0.15,2)</f>
        <v>1852.42</v>
      </c>
      <c r="X1037" s="183">
        <f>M1037+O1037+S1037+V1037+W1037</f>
        <v>14201.859999999999</v>
      </c>
    </row>
    <row r="1038" spans="1:24" ht="15">
      <c r="A1038" s="11"/>
      <c r="B1038" s="182" t="s">
        <v>6</v>
      </c>
      <c r="C1038" s="178">
        <f>D1038+G1038+K1038</f>
        <v>4</v>
      </c>
      <c r="D1038" s="178"/>
      <c r="E1038" s="178"/>
      <c r="F1038" s="178"/>
      <c r="G1038" s="178">
        <f>H1038+I1038+J1038</f>
        <v>4</v>
      </c>
      <c r="H1038" s="178">
        <v>2.5</v>
      </c>
      <c r="I1038" s="178">
        <v>1.25</v>
      </c>
      <c r="J1038" s="178">
        <v>0.25</v>
      </c>
      <c r="K1038" s="178"/>
      <c r="L1038" s="183">
        <v>16070</v>
      </c>
      <c r="M1038" s="183">
        <f>C1038*L1038</f>
        <v>64280</v>
      </c>
      <c r="N1038" s="183">
        <v>15</v>
      </c>
      <c r="O1038" s="183">
        <f>ROUND(M1038*N1038/100,2)</f>
        <v>9642</v>
      </c>
      <c r="P1038" s="183"/>
      <c r="Q1038" s="183"/>
      <c r="R1038" s="183">
        <v>15</v>
      </c>
      <c r="S1038" s="183">
        <f>ROUND(M1038*R1038/100,2)</f>
        <v>9642</v>
      </c>
      <c r="T1038" s="183"/>
      <c r="U1038" s="183">
        <v>15</v>
      </c>
      <c r="V1038" s="183">
        <f>ROUND(M1038*U1038/100,2)</f>
        <v>9642</v>
      </c>
      <c r="W1038" s="186">
        <f>ROUND((M1038+O1038+S1038+V1038)*0.15,2)</f>
        <v>13980.9</v>
      </c>
      <c r="X1038" s="186">
        <f>M1038+O1038+S1038+V1038+W1038</f>
        <v>107186.9</v>
      </c>
    </row>
    <row r="1039" spans="1:24" ht="15.75">
      <c r="A1039" s="11"/>
      <c r="B1039" s="176" t="s">
        <v>54</v>
      </c>
      <c r="C1039" s="32">
        <f>SUM(C1037:C1038)</f>
        <v>4.5</v>
      </c>
      <c r="D1039" s="178">
        <f aca="true" t="shared" si="487" ref="D1039:K1039">SUM(D1037:D1038)</f>
        <v>0</v>
      </c>
      <c r="E1039" s="178">
        <f t="shared" si="487"/>
        <v>0</v>
      </c>
      <c r="F1039" s="178">
        <f t="shared" si="487"/>
        <v>0</v>
      </c>
      <c r="G1039" s="178">
        <f t="shared" si="485"/>
        <v>4.5</v>
      </c>
      <c r="H1039" s="178">
        <f t="shared" si="487"/>
        <v>2.5</v>
      </c>
      <c r="I1039" s="178">
        <f t="shared" si="487"/>
        <v>1.75</v>
      </c>
      <c r="J1039" s="178">
        <f t="shared" si="487"/>
        <v>0.25</v>
      </c>
      <c r="K1039" s="178">
        <f t="shared" si="487"/>
        <v>0</v>
      </c>
      <c r="L1039" s="178"/>
      <c r="M1039" s="243">
        <f aca="true" t="shared" si="488" ref="M1039:X1039">SUM(M1037:M1038)</f>
        <v>73496</v>
      </c>
      <c r="N1039" s="178"/>
      <c r="O1039" s="178">
        <f t="shared" si="488"/>
        <v>10010.64</v>
      </c>
      <c r="P1039" s="178">
        <f t="shared" si="488"/>
        <v>0</v>
      </c>
      <c r="Q1039" s="178"/>
      <c r="R1039" s="178"/>
      <c r="S1039" s="178">
        <f t="shared" si="488"/>
        <v>11024.4</v>
      </c>
      <c r="T1039" s="178"/>
      <c r="U1039" s="178"/>
      <c r="V1039" s="178">
        <f t="shared" si="488"/>
        <v>11024.4</v>
      </c>
      <c r="W1039" s="178">
        <f t="shared" si="488"/>
        <v>15833.32</v>
      </c>
      <c r="X1039" s="32">
        <f t="shared" si="488"/>
        <v>121388.76</v>
      </c>
    </row>
    <row r="1040" spans="1:24" ht="15.75" hidden="1">
      <c r="A1040" s="11"/>
      <c r="B1040" s="190" t="s">
        <v>57</v>
      </c>
      <c r="C1040" s="178"/>
      <c r="D1040" s="178"/>
      <c r="E1040" s="178"/>
      <c r="F1040" s="178"/>
      <c r="G1040" s="178">
        <f t="shared" si="485"/>
        <v>0</v>
      </c>
      <c r="H1040" s="178"/>
      <c r="I1040" s="178"/>
      <c r="J1040" s="178"/>
      <c r="K1040" s="178"/>
      <c r="L1040" s="183"/>
      <c r="M1040" s="183">
        <f>C1040*L1040</f>
        <v>0</v>
      </c>
      <c r="N1040" s="183"/>
      <c r="O1040" s="183"/>
      <c r="P1040" s="183"/>
      <c r="Q1040" s="183"/>
      <c r="R1040" s="183"/>
      <c r="S1040" s="183"/>
      <c r="T1040" s="183"/>
      <c r="U1040" s="183"/>
      <c r="V1040" s="183"/>
      <c r="W1040" s="183"/>
      <c r="X1040" s="183"/>
    </row>
    <row r="1041" spans="1:24" ht="15" hidden="1">
      <c r="A1041" s="11"/>
      <c r="B1041" s="182" t="s">
        <v>10</v>
      </c>
      <c r="C1041" s="178">
        <f>D1041+G1041+K1041</f>
        <v>0</v>
      </c>
      <c r="D1041" s="178"/>
      <c r="E1041" s="178"/>
      <c r="F1041" s="178">
        <f>D1041</f>
        <v>0</v>
      </c>
      <c r="G1041" s="178">
        <f t="shared" si="485"/>
        <v>0</v>
      </c>
      <c r="H1041" s="178"/>
      <c r="I1041" s="178">
        <v>0</v>
      </c>
      <c r="J1041" s="178"/>
      <c r="K1041" s="178"/>
      <c r="L1041" s="183">
        <v>10951</v>
      </c>
      <c r="M1041" s="183">
        <f>C1041*L1041</f>
        <v>0</v>
      </c>
      <c r="N1041" s="183"/>
      <c r="O1041" s="183">
        <f>ROUND(M1041*N1041/100,2)</f>
        <v>0</v>
      </c>
      <c r="P1041" s="183"/>
      <c r="Q1041" s="183"/>
      <c r="R1041" s="183"/>
      <c r="S1041" s="183">
        <f>ROUND(M1041*R1041,2)</f>
        <v>0</v>
      </c>
      <c r="T1041" s="183"/>
      <c r="U1041" s="183"/>
      <c r="V1041" s="183">
        <f>ROUND(M1041*U1041/100,2)</f>
        <v>0</v>
      </c>
      <c r="W1041" s="183">
        <f>ROUND((M1041+O1041+S1041+V1041)*0.15,2)</f>
        <v>0</v>
      </c>
      <c r="X1041" s="183">
        <f>M1041+O1041+S1041+V1041+W1041</f>
        <v>0</v>
      </c>
    </row>
    <row r="1042" spans="1:24" ht="15.75" hidden="1">
      <c r="A1042" s="11"/>
      <c r="B1042" s="176" t="s">
        <v>54</v>
      </c>
      <c r="C1042" s="178">
        <f>SUM(C1041:C1041)</f>
        <v>0</v>
      </c>
      <c r="D1042" s="178">
        <f aca="true" t="shared" si="489" ref="D1042:K1042">SUM(D1041:D1041)</f>
        <v>0</v>
      </c>
      <c r="E1042" s="178">
        <f t="shared" si="489"/>
        <v>0</v>
      </c>
      <c r="F1042" s="178">
        <f t="shared" si="489"/>
        <v>0</v>
      </c>
      <c r="G1042" s="178">
        <f t="shared" si="485"/>
        <v>0</v>
      </c>
      <c r="H1042" s="178">
        <f>SUM(H1041:H1041)</f>
        <v>0</v>
      </c>
      <c r="I1042" s="178">
        <f t="shared" si="489"/>
        <v>0</v>
      </c>
      <c r="J1042" s="178">
        <f t="shared" si="489"/>
        <v>0</v>
      </c>
      <c r="K1042" s="178">
        <f t="shared" si="489"/>
        <v>0</v>
      </c>
      <c r="L1042" s="178"/>
      <c r="M1042" s="178">
        <f>SUM(M1041:M1041)</f>
        <v>0</v>
      </c>
      <c r="N1042" s="178"/>
      <c r="O1042" s="178">
        <f>SUM(O1041:O1041)</f>
        <v>0</v>
      </c>
      <c r="P1042" s="178">
        <f>SUM(P1041:P1041)</f>
        <v>0</v>
      </c>
      <c r="Q1042" s="178"/>
      <c r="R1042" s="178"/>
      <c r="S1042" s="178">
        <f>SUM(S1041:S1041)</f>
        <v>0</v>
      </c>
      <c r="T1042" s="178"/>
      <c r="U1042" s="178"/>
      <c r="V1042" s="178">
        <f>SUM(V1041:V1041)</f>
        <v>0</v>
      </c>
      <c r="W1042" s="178">
        <f>SUM(W1041:W1041)</f>
        <v>0</v>
      </c>
      <c r="X1042" s="178">
        <f>SUM(X1041:X1041)</f>
        <v>0</v>
      </c>
    </row>
    <row r="1043" spans="1:24" ht="15.75">
      <c r="A1043" s="11"/>
      <c r="B1043" s="190" t="s">
        <v>58</v>
      </c>
      <c r="C1043" s="178"/>
      <c r="D1043" s="178"/>
      <c r="E1043" s="178"/>
      <c r="F1043" s="178"/>
      <c r="G1043" s="178"/>
      <c r="H1043" s="178"/>
      <c r="I1043" s="178"/>
      <c r="J1043" s="178"/>
      <c r="K1043" s="178"/>
      <c r="L1043" s="183"/>
      <c r="M1043" s="183"/>
      <c r="N1043" s="183"/>
      <c r="O1043" s="183"/>
      <c r="P1043" s="183"/>
      <c r="Q1043" s="183"/>
      <c r="R1043" s="183"/>
      <c r="S1043" s="183"/>
      <c r="T1043" s="183"/>
      <c r="U1043" s="183"/>
      <c r="V1043" s="183"/>
      <c r="W1043" s="183"/>
      <c r="X1043" s="183"/>
    </row>
    <row r="1044" spans="1:24" ht="15">
      <c r="A1044" s="11"/>
      <c r="B1044" s="182" t="s">
        <v>323</v>
      </c>
      <c r="C1044" s="178">
        <f>D1044+G1044+K1044</f>
        <v>0.75</v>
      </c>
      <c r="D1044" s="178"/>
      <c r="E1044" s="178"/>
      <c r="F1044" s="178"/>
      <c r="G1044" s="178">
        <f t="shared" si="485"/>
        <v>0.75</v>
      </c>
      <c r="H1044" s="178"/>
      <c r="I1044" s="178">
        <v>0.5</v>
      </c>
      <c r="J1044" s="178">
        <v>0.25</v>
      </c>
      <c r="K1044" s="178"/>
      <c r="L1044" s="183">
        <v>10533</v>
      </c>
      <c r="M1044" s="183">
        <f>C1044*L1044</f>
        <v>7899.75</v>
      </c>
      <c r="N1044" s="183">
        <v>4</v>
      </c>
      <c r="O1044" s="183">
        <f>ROUND(M1044*N1044/100,2)</f>
        <v>315.99</v>
      </c>
      <c r="P1044" s="183"/>
      <c r="Q1044" s="183"/>
      <c r="R1044" s="183"/>
      <c r="S1044" s="183">
        <f>ROUND(M1044*R1044,2)</f>
        <v>0</v>
      </c>
      <c r="T1044" s="183"/>
      <c r="U1044" s="183">
        <v>15</v>
      </c>
      <c r="V1044" s="183">
        <f>ROUND(M1044*U1044/100,2)</f>
        <v>1184.96</v>
      </c>
      <c r="W1044" s="183">
        <f>ROUND((M1044+O1044+S1044+V1044)*0.15,2)</f>
        <v>1410.11</v>
      </c>
      <c r="X1044" s="183">
        <f>M1044+O1044+S1044+V1044+W1044</f>
        <v>10810.810000000001</v>
      </c>
    </row>
    <row r="1045" spans="1:24" ht="15">
      <c r="A1045" s="11"/>
      <c r="B1045" s="182" t="s">
        <v>255</v>
      </c>
      <c r="C1045" s="178">
        <f>D1045+G1045+K1045</f>
        <v>1</v>
      </c>
      <c r="D1045" s="178"/>
      <c r="E1045" s="178"/>
      <c r="F1045" s="178"/>
      <c r="G1045" s="178">
        <f t="shared" si="485"/>
        <v>1</v>
      </c>
      <c r="H1045" s="178">
        <v>1</v>
      </c>
      <c r="I1045" s="178"/>
      <c r="J1045" s="178"/>
      <c r="K1045" s="178"/>
      <c r="L1045" s="183">
        <f>L1044</f>
        <v>10533</v>
      </c>
      <c r="M1045" s="183">
        <f>C1045*L1045</f>
        <v>10533</v>
      </c>
      <c r="N1045" s="183">
        <v>4</v>
      </c>
      <c r="O1045" s="183">
        <f>ROUND(M1045*N1045/100,2)</f>
        <v>421.32</v>
      </c>
      <c r="P1045" s="183"/>
      <c r="Q1045" s="183"/>
      <c r="R1045" s="183"/>
      <c r="S1045" s="183">
        <f>ROUND(M1045*R1045,2)</f>
        <v>0</v>
      </c>
      <c r="T1045" s="183"/>
      <c r="U1045" s="183">
        <v>15</v>
      </c>
      <c r="V1045" s="183">
        <f>ROUND(M1045*U1045/100,2)</f>
        <v>1579.95</v>
      </c>
      <c r="W1045" s="183">
        <f>ROUND((M1045+O1045+S1045+V1045)*0.15,2)</f>
        <v>1880.14</v>
      </c>
      <c r="X1045" s="183">
        <f>M1045+O1045+S1045+V1045+W1045</f>
        <v>14414.41</v>
      </c>
    </row>
    <row r="1046" spans="1:24" ht="30">
      <c r="A1046" s="11"/>
      <c r="B1046" s="187" t="s">
        <v>191</v>
      </c>
      <c r="C1046" s="178">
        <f>D1046+G1046+K1046</f>
        <v>0.25</v>
      </c>
      <c r="D1046" s="178"/>
      <c r="E1046" s="178"/>
      <c r="F1046" s="178">
        <f>D1046</f>
        <v>0</v>
      </c>
      <c r="G1046" s="178">
        <f t="shared" si="485"/>
        <v>0.25</v>
      </c>
      <c r="H1046" s="178">
        <v>0.25</v>
      </c>
      <c r="I1046" s="178"/>
      <c r="J1046" s="178"/>
      <c r="K1046" s="178"/>
      <c r="L1046" s="183">
        <v>11849</v>
      </c>
      <c r="M1046" s="183">
        <f>C1046*L1046</f>
        <v>2962.25</v>
      </c>
      <c r="N1046" s="183"/>
      <c r="O1046" s="183">
        <f>ROUND(M1046*N1046/100,2)</f>
        <v>0</v>
      </c>
      <c r="P1046" s="183"/>
      <c r="Q1046" s="183"/>
      <c r="R1046" s="183"/>
      <c r="S1046" s="183">
        <f>ROUND(M1046*R1046,2)</f>
        <v>0</v>
      </c>
      <c r="T1046" s="183"/>
      <c r="U1046" s="183"/>
      <c r="V1046" s="183">
        <f>ROUND(M1046*U1046/100,2)</f>
        <v>0</v>
      </c>
      <c r="W1046" s="183">
        <f>ROUND((M1046+O1046+S1046+V1046)*0.15,2)</f>
        <v>444.34</v>
      </c>
      <c r="X1046" s="183">
        <f>M1046+O1046+S1046+V1046+W1046</f>
        <v>3406.59</v>
      </c>
    </row>
    <row r="1047" spans="1:24" ht="15.75">
      <c r="A1047" s="11"/>
      <c r="B1047" s="176" t="s">
        <v>54</v>
      </c>
      <c r="C1047" s="32">
        <f>SUM(C1044:C1046)</f>
        <v>2</v>
      </c>
      <c r="D1047" s="178">
        <f aca="true" t="shared" si="490" ref="D1047:K1047">SUM(D1045:D1046)</f>
        <v>0</v>
      </c>
      <c r="E1047" s="178">
        <f t="shared" si="490"/>
        <v>0</v>
      </c>
      <c r="F1047" s="178">
        <f t="shared" si="490"/>
        <v>0</v>
      </c>
      <c r="G1047" s="178">
        <f t="shared" si="485"/>
        <v>2</v>
      </c>
      <c r="H1047" s="178">
        <f>SUM(H1044:H1046)</f>
        <v>1.25</v>
      </c>
      <c r="I1047" s="178">
        <f>SUM(I1044:I1046)</f>
        <v>0.5</v>
      </c>
      <c r="J1047" s="178">
        <f>SUM(J1044:J1046)</f>
        <v>0.25</v>
      </c>
      <c r="K1047" s="178">
        <f t="shared" si="490"/>
        <v>0</v>
      </c>
      <c r="L1047" s="178"/>
      <c r="M1047" s="178">
        <f>SUM(M1044:M1046)</f>
        <v>21395</v>
      </c>
      <c r="N1047" s="178"/>
      <c r="O1047" s="178">
        <f>SUM(O1044:O1046)</f>
        <v>737.31</v>
      </c>
      <c r="P1047" s="178">
        <f>SUM(P1045:P1046)</f>
        <v>0</v>
      </c>
      <c r="Q1047" s="178"/>
      <c r="R1047" s="178"/>
      <c r="S1047" s="178">
        <f>SUM(S1045:S1046)</f>
        <v>0</v>
      </c>
      <c r="T1047" s="178"/>
      <c r="U1047" s="178"/>
      <c r="V1047" s="178">
        <f>SUM(V1044:V1046)</f>
        <v>2764.91</v>
      </c>
      <c r="W1047" s="178">
        <f>SUM(W1044:W1046)</f>
        <v>3734.59</v>
      </c>
      <c r="X1047" s="32">
        <f>SUM(X1044:X1046)</f>
        <v>28631.81</v>
      </c>
    </row>
    <row r="1048" spans="1:24" ht="15.75">
      <c r="A1048" s="11"/>
      <c r="B1048" s="181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</row>
    <row r="1049" spans="2:24" s="142" customFormat="1" ht="15.75">
      <c r="B1049" s="181" t="s">
        <v>55</v>
      </c>
      <c r="C1049" s="144">
        <f>C1035</f>
        <v>3.75</v>
      </c>
      <c r="D1049" s="144">
        <f aca="true" t="shared" si="491" ref="D1049:K1049">D1035</f>
        <v>0</v>
      </c>
      <c r="E1049" s="144">
        <f t="shared" si="491"/>
        <v>0</v>
      </c>
      <c r="F1049" s="144">
        <f t="shared" si="491"/>
        <v>0</v>
      </c>
      <c r="G1049" s="144">
        <f t="shared" si="491"/>
        <v>3.75</v>
      </c>
      <c r="H1049" s="144">
        <f t="shared" si="491"/>
        <v>2.25</v>
      </c>
      <c r="I1049" s="144">
        <f t="shared" si="491"/>
        <v>1.25</v>
      </c>
      <c r="J1049" s="144">
        <f t="shared" si="491"/>
        <v>0.25</v>
      </c>
      <c r="K1049" s="144">
        <f t="shared" si="491"/>
        <v>0</v>
      </c>
      <c r="L1049" s="144"/>
      <c r="M1049" s="144">
        <f aca="true" t="shared" si="492" ref="M1049:W1049">M1035</f>
        <v>101348.25</v>
      </c>
      <c r="N1049" s="144"/>
      <c r="O1049" s="144">
        <f t="shared" si="492"/>
        <v>13020.39</v>
      </c>
      <c r="P1049" s="144">
        <f t="shared" si="492"/>
        <v>0</v>
      </c>
      <c r="Q1049" s="144"/>
      <c r="R1049" s="144"/>
      <c r="S1049" s="144">
        <f t="shared" si="492"/>
        <v>15202.24</v>
      </c>
      <c r="T1049" s="144"/>
      <c r="U1049" s="144"/>
      <c r="V1049" s="144">
        <f>V1035</f>
        <v>15202.24</v>
      </c>
      <c r="W1049" s="144">
        <f t="shared" si="492"/>
        <v>21715.97</v>
      </c>
      <c r="X1049" s="144">
        <f>X1035</f>
        <v>166489.09</v>
      </c>
    </row>
    <row r="1050" spans="2:24" s="142" customFormat="1" ht="15.75">
      <c r="B1050" s="181" t="s">
        <v>56</v>
      </c>
      <c r="C1050" s="144">
        <f aca="true" t="shared" si="493" ref="C1050:K1050">C1039</f>
        <v>4.5</v>
      </c>
      <c r="D1050" s="144">
        <f t="shared" si="493"/>
        <v>0</v>
      </c>
      <c r="E1050" s="144">
        <f t="shared" si="493"/>
        <v>0</v>
      </c>
      <c r="F1050" s="144">
        <f t="shared" si="493"/>
        <v>0</v>
      </c>
      <c r="G1050" s="144">
        <f t="shared" si="493"/>
        <v>4.5</v>
      </c>
      <c r="H1050" s="144">
        <f t="shared" si="493"/>
        <v>2.5</v>
      </c>
      <c r="I1050" s="144">
        <f t="shared" si="493"/>
        <v>1.75</v>
      </c>
      <c r="J1050" s="144">
        <f t="shared" si="493"/>
        <v>0.25</v>
      </c>
      <c r="K1050" s="144">
        <f t="shared" si="493"/>
        <v>0</v>
      </c>
      <c r="L1050" s="144"/>
      <c r="M1050" s="144">
        <f aca="true" t="shared" si="494" ref="M1050:W1050">M1039</f>
        <v>73496</v>
      </c>
      <c r="N1050" s="144"/>
      <c r="O1050" s="144">
        <f t="shared" si="494"/>
        <v>10010.64</v>
      </c>
      <c r="P1050" s="144">
        <f t="shared" si="494"/>
        <v>0</v>
      </c>
      <c r="Q1050" s="144"/>
      <c r="R1050" s="144"/>
      <c r="S1050" s="144">
        <f t="shared" si="494"/>
        <v>11024.4</v>
      </c>
      <c r="T1050" s="144"/>
      <c r="U1050" s="144"/>
      <c r="V1050" s="144">
        <f t="shared" si="494"/>
        <v>11024.4</v>
      </c>
      <c r="W1050" s="144">
        <f t="shared" si="494"/>
        <v>15833.32</v>
      </c>
      <c r="X1050" s="144">
        <f>X1039</f>
        <v>121388.76</v>
      </c>
    </row>
    <row r="1051" spans="2:24" s="142" customFormat="1" ht="15.75" hidden="1">
      <c r="B1051" s="181" t="s">
        <v>57</v>
      </c>
      <c r="C1051" s="144">
        <f>C1042</f>
        <v>0</v>
      </c>
      <c r="D1051" s="144">
        <f aca="true" t="shared" si="495" ref="D1051:W1051">D1042</f>
        <v>0</v>
      </c>
      <c r="E1051" s="144">
        <f t="shared" si="495"/>
        <v>0</v>
      </c>
      <c r="F1051" s="144">
        <f t="shared" si="495"/>
        <v>0</v>
      </c>
      <c r="G1051" s="144">
        <f t="shared" si="495"/>
        <v>0</v>
      </c>
      <c r="H1051" s="144">
        <f t="shared" si="495"/>
        <v>0</v>
      </c>
      <c r="I1051" s="144">
        <f t="shared" si="495"/>
        <v>0</v>
      </c>
      <c r="J1051" s="144">
        <f t="shared" si="495"/>
        <v>0</v>
      </c>
      <c r="K1051" s="144">
        <f t="shared" si="495"/>
        <v>0</v>
      </c>
      <c r="L1051" s="144"/>
      <c r="M1051" s="144">
        <f t="shared" si="495"/>
        <v>0</v>
      </c>
      <c r="N1051" s="144"/>
      <c r="O1051" s="144">
        <f t="shared" si="495"/>
        <v>0</v>
      </c>
      <c r="P1051" s="144">
        <f t="shared" si="495"/>
        <v>0</v>
      </c>
      <c r="Q1051" s="144"/>
      <c r="R1051" s="144"/>
      <c r="S1051" s="144">
        <f t="shared" si="495"/>
        <v>0</v>
      </c>
      <c r="T1051" s="144"/>
      <c r="U1051" s="144"/>
      <c r="V1051" s="144">
        <f t="shared" si="495"/>
        <v>0</v>
      </c>
      <c r="W1051" s="144">
        <f t="shared" si="495"/>
        <v>0</v>
      </c>
      <c r="X1051" s="144">
        <f>X1042</f>
        <v>0</v>
      </c>
    </row>
    <row r="1052" spans="2:24" s="142" customFormat="1" ht="15.75">
      <c r="B1052" s="181" t="s">
        <v>58</v>
      </c>
      <c r="C1052" s="144">
        <f>C1047</f>
        <v>2</v>
      </c>
      <c r="D1052" s="144">
        <f aca="true" t="shared" si="496" ref="D1052:X1052">D1047</f>
        <v>0</v>
      </c>
      <c r="E1052" s="144">
        <f t="shared" si="496"/>
        <v>0</v>
      </c>
      <c r="F1052" s="144">
        <f t="shared" si="496"/>
        <v>0</v>
      </c>
      <c r="G1052" s="144">
        <f t="shared" si="496"/>
        <v>2</v>
      </c>
      <c r="H1052" s="144">
        <f t="shared" si="496"/>
        <v>1.25</v>
      </c>
      <c r="I1052" s="144">
        <f t="shared" si="496"/>
        <v>0.5</v>
      </c>
      <c r="J1052" s="144">
        <f t="shared" si="496"/>
        <v>0.25</v>
      </c>
      <c r="K1052" s="144">
        <f t="shared" si="496"/>
        <v>0</v>
      </c>
      <c r="L1052" s="144"/>
      <c r="M1052" s="144">
        <f t="shared" si="496"/>
        <v>21395</v>
      </c>
      <c r="N1052" s="144"/>
      <c r="O1052" s="144">
        <f t="shared" si="496"/>
        <v>737.31</v>
      </c>
      <c r="P1052" s="144">
        <f t="shared" si="496"/>
        <v>0</v>
      </c>
      <c r="Q1052" s="144"/>
      <c r="R1052" s="144"/>
      <c r="S1052" s="144">
        <f t="shared" si="496"/>
        <v>0</v>
      </c>
      <c r="T1052" s="144"/>
      <c r="U1052" s="144"/>
      <c r="V1052" s="144">
        <f>V1047</f>
        <v>2764.91</v>
      </c>
      <c r="W1052" s="144">
        <f t="shared" si="496"/>
        <v>3734.59</v>
      </c>
      <c r="X1052" s="144">
        <f t="shared" si="496"/>
        <v>28631.81</v>
      </c>
    </row>
    <row r="1053" spans="2:24" s="14" customFormat="1" ht="15.75">
      <c r="B1053" s="51" t="s">
        <v>59</v>
      </c>
      <c r="C1053" s="144">
        <f>SUM(C1049:C1052)</f>
        <v>10.25</v>
      </c>
      <c r="D1053" s="144">
        <f aca="true" t="shared" si="497" ref="D1053:K1053">SUM(D1049:D1052)</f>
        <v>0</v>
      </c>
      <c r="E1053" s="144">
        <f t="shared" si="497"/>
        <v>0</v>
      </c>
      <c r="F1053" s="144">
        <f t="shared" si="497"/>
        <v>0</v>
      </c>
      <c r="G1053" s="144">
        <f t="shared" si="497"/>
        <v>10.25</v>
      </c>
      <c r="H1053" s="144">
        <f t="shared" si="497"/>
        <v>6</v>
      </c>
      <c r="I1053" s="144">
        <f t="shared" si="497"/>
        <v>3.5</v>
      </c>
      <c r="J1053" s="144">
        <f t="shared" si="497"/>
        <v>0.75</v>
      </c>
      <c r="K1053" s="144">
        <f t="shared" si="497"/>
        <v>0</v>
      </c>
      <c r="L1053" s="144"/>
      <c r="M1053" s="144">
        <f>SUM(M1049:M1052)</f>
        <v>196239.25</v>
      </c>
      <c r="N1053" s="144"/>
      <c r="O1053" s="144">
        <f aca="true" t="shared" si="498" ref="O1053:W1053">SUM(O1049:O1052)</f>
        <v>23768.34</v>
      </c>
      <c r="P1053" s="144">
        <f t="shared" si="498"/>
        <v>0</v>
      </c>
      <c r="Q1053" s="144"/>
      <c r="R1053" s="144"/>
      <c r="S1053" s="144">
        <f t="shared" si="498"/>
        <v>26226.64</v>
      </c>
      <c r="T1053" s="144"/>
      <c r="U1053" s="144"/>
      <c r="V1053" s="144">
        <f t="shared" si="498"/>
        <v>28991.55</v>
      </c>
      <c r="W1053" s="144">
        <f t="shared" si="498"/>
        <v>41283.880000000005</v>
      </c>
      <c r="X1053" s="144">
        <f>SUM(X1049:X1052)</f>
        <v>316509.66</v>
      </c>
    </row>
    <row r="1054" spans="2:24" s="14" customFormat="1" ht="12.75">
      <c r="B1054" s="50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57"/>
    </row>
    <row r="1055" spans="1:24" s="11" customFormat="1" ht="18">
      <c r="A1055" s="127"/>
      <c r="B1055" s="296" t="s">
        <v>188</v>
      </c>
      <c r="C1055" s="296"/>
      <c r="D1055" s="296"/>
      <c r="E1055" s="296"/>
      <c r="F1055" s="296"/>
      <c r="G1055" s="296"/>
      <c r="H1055" s="296"/>
      <c r="I1055" s="296"/>
      <c r="J1055" s="296"/>
      <c r="K1055" s="296"/>
      <c r="L1055" s="296"/>
      <c r="M1055" s="296"/>
      <c r="N1055" s="296"/>
      <c r="O1055" s="296"/>
      <c r="P1055" s="296"/>
      <c r="Q1055" s="296"/>
      <c r="R1055" s="296"/>
      <c r="S1055" s="296"/>
      <c r="T1055" s="296"/>
      <c r="U1055" s="296"/>
      <c r="V1055" s="296"/>
      <c r="W1055" s="296"/>
      <c r="X1055" s="296"/>
    </row>
    <row r="1056" spans="2:24" s="11" customFormat="1" ht="15.75">
      <c r="B1056" s="89"/>
      <c r="C1056" s="89"/>
      <c r="D1056" s="89"/>
      <c r="E1056" s="89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  <c r="S1056" s="89"/>
      <c r="T1056" s="89"/>
      <c r="U1056" s="89"/>
      <c r="V1056" s="89"/>
      <c r="W1056" s="89"/>
      <c r="X1056" s="89"/>
    </row>
    <row r="1057" spans="2:24" s="11" customFormat="1" ht="18">
      <c r="B1057" s="295" t="s">
        <v>182</v>
      </c>
      <c r="C1057" s="295"/>
      <c r="D1057" s="295"/>
      <c r="E1057" s="295"/>
      <c r="F1057" s="295"/>
      <c r="G1057" s="295"/>
      <c r="H1057" s="295"/>
      <c r="I1057" s="295"/>
      <c r="J1057" s="295"/>
      <c r="K1057" s="295"/>
      <c r="L1057" s="295"/>
      <c r="M1057" s="295"/>
      <c r="N1057" s="295"/>
      <c r="O1057" s="295"/>
      <c r="P1057" s="295"/>
      <c r="Q1057" s="295"/>
      <c r="R1057" s="295"/>
      <c r="S1057" s="295"/>
      <c r="T1057" s="295"/>
      <c r="U1057" s="295"/>
      <c r="V1057" s="295"/>
      <c r="W1057" s="295"/>
      <c r="X1057" s="295"/>
    </row>
    <row r="1058" spans="2:24" s="11" customFormat="1" ht="15.75"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</row>
    <row r="1059" spans="1:24" s="90" customFormat="1" ht="12.75" customHeight="1">
      <c r="A1059" s="283" t="s">
        <v>52</v>
      </c>
      <c r="B1059" s="284" t="s">
        <v>0</v>
      </c>
      <c r="C1059" s="284" t="s">
        <v>51</v>
      </c>
      <c r="D1059" s="284"/>
      <c r="E1059" s="284"/>
      <c r="F1059" s="284"/>
      <c r="G1059" s="284"/>
      <c r="H1059" s="284"/>
      <c r="I1059" s="284"/>
      <c r="J1059" s="284"/>
      <c r="K1059" s="284"/>
      <c r="L1059" s="284" t="s">
        <v>105</v>
      </c>
      <c r="M1059" s="284" t="s">
        <v>71</v>
      </c>
      <c r="N1059" s="285" t="s">
        <v>72</v>
      </c>
      <c r="O1059" s="286"/>
      <c r="P1059" s="286"/>
      <c r="Q1059" s="287"/>
      <c r="R1059" s="284" t="s">
        <v>74</v>
      </c>
      <c r="S1059" s="284"/>
      <c r="T1059" s="284"/>
      <c r="U1059" s="284"/>
      <c r="V1059" s="284"/>
      <c r="W1059" s="288" t="s">
        <v>75</v>
      </c>
      <c r="X1059" s="284" t="s">
        <v>76</v>
      </c>
    </row>
    <row r="1060" spans="1:24" s="90" customFormat="1" ht="81" customHeight="1">
      <c r="A1060" s="283"/>
      <c r="B1060" s="284"/>
      <c r="C1060" s="157" t="s">
        <v>48</v>
      </c>
      <c r="D1060" s="290" t="s">
        <v>49</v>
      </c>
      <c r="E1060" s="290"/>
      <c r="F1060" s="290"/>
      <c r="G1060" s="291" t="s">
        <v>39</v>
      </c>
      <c r="H1060" s="291"/>
      <c r="I1060" s="291"/>
      <c r="J1060" s="291"/>
      <c r="K1060" s="157" t="s">
        <v>50</v>
      </c>
      <c r="L1060" s="284"/>
      <c r="M1060" s="284"/>
      <c r="N1060" s="284" t="s">
        <v>157</v>
      </c>
      <c r="O1060" s="284"/>
      <c r="P1060" s="130" t="s">
        <v>73</v>
      </c>
      <c r="Q1060" s="129" t="s">
        <v>195</v>
      </c>
      <c r="R1060" s="284" t="s">
        <v>158</v>
      </c>
      <c r="S1060" s="284"/>
      <c r="T1060" s="130" t="s">
        <v>77</v>
      </c>
      <c r="U1060" s="284" t="s">
        <v>159</v>
      </c>
      <c r="V1060" s="284"/>
      <c r="W1060" s="289"/>
      <c r="X1060" s="284"/>
    </row>
    <row r="1061" spans="1:24" s="132" customFormat="1" ht="15">
      <c r="A1061" s="133"/>
      <c r="B1061" s="163"/>
      <c r="C1061" s="164"/>
      <c r="D1061" s="164" t="s">
        <v>48</v>
      </c>
      <c r="E1061" s="164" t="s">
        <v>196</v>
      </c>
      <c r="F1061" s="164" t="s">
        <v>197</v>
      </c>
      <c r="G1061" s="164" t="s">
        <v>48</v>
      </c>
      <c r="H1061" s="164" t="s">
        <v>196</v>
      </c>
      <c r="I1061" s="164" t="s">
        <v>197</v>
      </c>
      <c r="J1061" s="165" t="s">
        <v>69</v>
      </c>
      <c r="K1061" s="164"/>
      <c r="L1061" s="163"/>
      <c r="M1061" s="163"/>
      <c r="N1061" s="163"/>
      <c r="O1061" s="163"/>
      <c r="P1061" s="163"/>
      <c r="Q1061" s="163"/>
      <c r="R1061" s="163"/>
      <c r="S1061" s="163"/>
      <c r="T1061" s="163"/>
      <c r="U1061" s="163"/>
      <c r="V1061" s="163"/>
      <c r="W1061" s="163"/>
      <c r="X1061" s="163"/>
    </row>
    <row r="1062" spans="1:24" ht="15.75">
      <c r="A1062" s="11"/>
      <c r="B1062" s="189" t="s">
        <v>55</v>
      </c>
      <c r="C1062" s="179"/>
      <c r="D1062" s="144"/>
      <c r="E1062" s="144"/>
      <c r="F1062" s="144"/>
      <c r="G1062" s="194"/>
      <c r="H1062" s="194"/>
      <c r="I1062" s="194"/>
      <c r="J1062" s="194"/>
      <c r="K1062" s="220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</row>
    <row r="1063" spans="1:24" ht="45">
      <c r="A1063" s="11"/>
      <c r="B1063" s="187" t="s">
        <v>81</v>
      </c>
      <c r="C1063" s="178">
        <f>D1063+G1063+K1063</f>
        <v>1</v>
      </c>
      <c r="D1063" s="178">
        <v>0</v>
      </c>
      <c r="E1063" s="178"/>
      <c r="F1063" s="178"/>
      <c r="G1063" s="178">
        <v>1</v>
      </c>
      <c r="H1063" s="178">
        <v>1</v>
      </c>
      <c r="I1063" s="178">
        <f>G1063-H1063-J1063</f>
        <v>0</v>
      </c>
      <c r="J1063" s="178"/>
      <c r="K1063" s="178">
        <v>0</v>
      </c>
      <c r="L1063" s="183">
        <v>39670</v>
      </c>
      <c r="M1063" s="183">
        <f>C1063*L1063</f>
        <v>39670</v>
      </c>
      <c r="N1063" s="183">
        <v>80</v>
      </c>
      <c r="O1063" s="183">
        <f>ROUND(M1063*N1063/100,2)</f>
        <v>31736</v>
      </c>
      <c r="P1063" s="183"/>
      <c r="Q1063" s="183"/>
      <c r="R1063" s="183">
        <v>15</v>
      </c>
      <c r="S1063" s="186">
        <f>ROUND(M1063*R1063/100,2)</f>
        <v>5950.5</v>
      </c>
      <c r="T1063" s="183"/>
      <c r="U1063" s="183">
        <v>15</v>
      </c>
      <c r="V1063" s="186">
        <f>ROUND(M1063*U1063/100,2)</f>
        <v>5950.5</v>
      </c>
      <c r="W1063" s="183">
        <f>ROUND((M1063+O1063+S1063+V1063)*0.15,2)</f>
        <v>12496.05</v>
      </c>
      <c r="X1063" s="183">
        <f>M1063+O1063+S1063+V1063+W1063</f>
        <v>95803.05</v>
      </c>
    </row>
    <row r="1064" spans="1:24" ht="15.75">
      <c r="A1064" s="11"/>
      <c r="B1064" s="176" t="s">
        <v>54</v>
      </c>
      <c r="C1064" s="32">
        <f aca="true" t="shared" si="499" ref="C1064:K1064">C1063</f>
        <v>1</v>
      </c>
      <c r="D1064" s="178">
        <f t="shared" si="499"/>
        <v>0</v>
      </c>
      <c r="E1064" s="178">
        <f t="shared" si="499"/>
        <v>0</v>
      </c>
      <c r="F1064" s="178">
        <f t="shared" si="499"/>
        <v>0</v>
      </c>
      <c r="G1064" s="178">
        <f t="shared" si="499"/>
        <v>1</v>
      </c>
      <c r="H1064" s="178">
        <f t="shared" si="499"/>
        <v>1</v>
      </c>
      <c r="I1064" s="178">
        <f t="shared" si="499"/>
        <v>0</v>
      </c>
      <c r="J1064" s="178">
        <f t="shared" si="499"/>
        <v>0</v>
      </c>
      <c r="K1064" s="178">
        <f t="shared" si="499"/>
        <v>0</v>
      </c>
      <c r="L1064" s="243"/>
      <c r="M1064" s="178">
        <f>M1063</f>
        <v>39670</v>
      </c>
      <c r="N1064" s="178"/>
      <c r="O1064" s="178">
        <f>O1063</f>
        <v>31736</v>
      </c>
      <c r="P1064" s="178">
        <f>P1063</f>
        <v>0</v>
      </c>
      <c r="Q1064" s="178"/>
      <c r="R1064" s="178"/>
      <c r="S1064" s="178">
        <f>S1063</f>
        <v>5950.5</v>
      </c>
      <c r="T1064" s="178"/>
      <c r="U1064" s="178"/>
      <c r="V1064" s="178">
        <f>V1063</f>
        <v>5950.5</v>
      </c>
      <c r="W1064" s="178">
        <f>W1063</f>
        <v>12496.05</v>
      </c>
      <c r="X1064" s="32">
        <f>X1063</f>
        <v>95803.05</v>
      </c>
    </row>
    <row r="1065" spans="1:24" ht="15.75">
      <c r="A1065" s="11"/>
      <c r="B1065" s="190" t="s">
        <v>56</v>
      </c>
      <c r="C1065" s="178"/>
      <c r="D1065" s="178"/>
      <c r="E1065" s="178"/>
      <c r="F1065" s="178"/>
      <c r="G1065" s="178"/>
      <c r="H1065" s="178"/>
      <c r="I1065" s="178"/>
      <c r="J1065" s="178"/>
      <c r="K1065" s="178"/>
      <c r="L1065" s="244"/>
      <c r="M1065" s="183"/>
      <c r="N1065" s="183"/>
      <c r="O1065" s="183"/>
      <c r="P1065" s="183"/>
      <c r="Q1065" s="183"/>
      <c r="R1065" s="183"/>
      <c r="S1065" s="183"/>
      <c r="T1065" s="183"/>
      <c r="U1065" s="183"/>
      <c r="V1065" s="183"/>
      <c r="W1065" s="183"/>
      <c r="X1065" s="183"/>
    </row>
    <row r="1066" spans="1:24" ht="15">
      <c r="A1066" s="11"/>
      <c r="B1066" s="182" t="s">
        <v>95</v>
      </c>
      <c r="C1066" s="178">
        <f>D1066+G1066+K1066</f>
        <v>1</v>
      </c>
      <c r="D1066" s="178"/>
      <c r="E1066" s="178"/>
      <c r="F1066" s="178"/>
      <c r="G1066" s="178">
        <f>H1066+I1066+J1066</f>
        <v>1</v>
      </c>
      <c r="H1066" s="178"/>
      <c r="I1066" s="178">
        <v>1</v>
      </c>
      <c r="J1066" s="178"/>
      <c r="K1066" s="178"/>
      <c r="L1066" s="183">
        <v>18432</v>
      </c>
      <c r="M1066" s="183">
        <f>C1066*L1066</f>
        <v>18432</v>
      </c>
      <c r="N1066" s="183">
        <v>4</v>
      </c>
      <c r="O1066" s="183">
        <f>ROUND(M1066*N1066/100,2)</f>
        <v>737.28</v>
      </c>
      <c r="P1066" s="183"/>
      <c r="Q1066" s="183"/>
      <c r="R1066" s="183">
        <v>15</v>
      </c>
      <c r="S1066" s="186">
        <f>ROUND(M1066*R1066/100,2)</f>
        <v>2764.8</v>
      </c>
      <c r="T1066" s="183"/>
      <c r="U1066" s="183">
        <v>15</v>
      </c>
      <c r="V1066" s="186">
        <f>ROUND(M1066*U1066/100,2)</f>
        <v>2764.8</v>
      </c>
      <c r="W1066" s="183">
        <f>ROUND((M1066+O1066+S1066+V1066)*0.15,2)</f>
        <v>3704.83</v>
      </c>
      <c r="X1066" s="183">
        <f>M1066+O1066+S1066+V1066+W1066</f>
        <v>28403.71</v>
      </c>
    </row>
    <row r="1067" spans="1:24" ht="17.25" customHeight="1">
      <c r="A1067" s="11"/>
      <c r="B1067" s="176" t="s">
        <v>54</v>
      </c>
      <c r="C1067" s="32">
        <f>C1066</f>
        <v>1</v>
      </c>
      <c r="D1067" s="178">
        <f aca="true" t="shared" si="500" ref="D1067:X1067">D1066</f>
        <v>0</v>
      </c>
      <c r="E1067" s="178">
        <f t="shared" si="500"/>
        <v>0</v>
      </c>
      <c r="F1067" s="178">
        <f t="shared" si="500"/>
        <v>0</v>
      </c>
      <c r="G1067" s="178">
        <f t="shared" si="500"/>
        <v>1</v>
      </c>
      <c r="H1067" s="178">
        <f t="shared" si="500"/>
        <v>0</v>
      </c>
      <c r="I1067" s="178">
        <f t="shared" si="500"/>
        <v>1</v>
      </c>
      <c r="J1067" s="178">
        <f t="shared" si="500"/>
        <v>0</v>
      </c>
      <c r="K1067" s="178">
        <f t="shared" si="500"/>
        <v>0</v>
      </c>
      <c r="L1067" s="178">
        <f t="shared" si="500"/>
        <v>18432</v>
      </c>
      <c r="M1067" s="178">
        <f t="shared" si="500"/>
        <v>18432</v>
      </c>
      <c r="N1067" s="178"/>
      <c r="O1067" s="178">
        <f t="shared" si="500"/>
        <v>737.28</v>
      </c>
      <c r="P1067" s="178">
        <f t="shared" si="500"/>
        <v>0</v>
      </c>
      <c r="Q1067" s="178"/>
      <c r="R1067" s="178"/>
      <c r="S1067" s="178">
        <f t="shared" si="500"/>
        <v>2764.8</v>
      </c>
      <c r="T1067" s="178"/>
      <c r="U1067" s="178"/>
      <c r="V1067" s="178">
        <f t="shared" si="500"/>
        <v>2764.8</v>
      </c>
      <c r="W1067" s="178">
        <f t="shared" si="500"/>
        <v>3704.83</v>
      </c>
      <c r="X1067" s="32">
        <f t="shared" si="500"/>
        <v>28403.71</v>
      </c>
    </row>
    <row r="1068" spans="1:24" ht="15">
      <c r="A1068" s="11"/>
      <c r="B1068" s="188"/>
      <c r="C1068" s="71"/>
      <c r="D1068" s="71"/>
      <c r="E1068" s="71"/>
      <c r="F1068" s="71"/>
      <c r="G1068" s="71"/>
      <c r="H1068" s="71"/>
      <c r="I1068" s="71"/>
      <c r="J1068" s="71"/>
      <c r="K1068" s="71"/>
      <c r="L1068" s="245"/>
      <c r="M1068" s="71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</row>
    <row r="1069" spans="2:24" s="142" customFormat="1" ht="15.75">
      <c r="B1069" s="181" t="s">
        <v>55</v>
      </c>
      <c r="C1069" s="194">
        <f>C1064</f>
        <v>1</v>
      </c>
      <c r="D1069" s="194">
        <f aca="true" t="shared" si="501" ref="D1069:K1069">D1064</f>
        <v>0</v>
      </c>
      <c r="E1069" s="194">
        <f t="shared" si="501"/>
        <v>0</v>
      </c>
      <c r="F1069" s="194">
        <f t="shared" si="501"/>
        <v>0</v>
      </c>
      <c r="G1069" s="194">
        <f t="shared" si="501"/>
        <v>1</v>
      </c>
      <c r="H1069" s="194">
        <f t="shared" si="501"/>
        <v>1</v>
      </c>
      <c r="I1069" s="194">
        <f t="shared" si="501"/>
        <v>0</v>
      </c>
      <c r="J1069" s="194">
        <f t="shared" si="501"/>
        <v>0</v>
      </c>
      <c r="K1069" s="194">
        <f t="shared" si="501"/>
        <v>0</v>
      </c>
      <c r="L1069" s="246"/>
      <c r="M1069" s="194">
        <f aca="true" t="shared" si="502" ref="M1069:X1069">M1064</f>
        <v>39670</v>
      </c>
      <c r="N1069" s="194"/>
      <c r="O1069" s="194">
        <f t="shared" si="502"/>
        <v>31736</v>
      </c>
      <c r="P1069" s="194">
        <f t="shared" si="502"/>
        <v>0</v>
      </c>
      <c r="Q1069" s="194"/>
      <c r="R1069" s="194"/>
      <c r="S1069" s="194">
        <f t="shared" si="502"/>
        <v>5950.5</v>
      </c>
      <c r="T1069" s="194"/>
      <c r="U1069" s="194"/>
      <c r="V1069" s="194">
        <f t="shared" si="502"/>
        <v>5950.5</v>
      </c>
      <c r="W1069" s="194">
        <f t="shared" si="502"/>
        <v>12496.05</v>
      </c>
      <c r="X1069" s="194">
        <f t="shared" si="502"/>
        <v>95803.05</v>
      </c>
    </row>
    <row r="1070" spans="2:24" s="142" customFormat="1" ht="15.75">
      <c r="B1070" s="181" t="s">
        <v>56</v>
      </c>
      <c r="C1070" s="194">
        <f>C1067</f>
        <v>1</v>
      </c>
      <c r="D1070" s="194">
        <f aca="true" t="shared" si="503" ref="D1070:K1070">D1067</f>
        <v>0</v>
      </c>
      <c r="E1070" s="194">
        <f t="shared" si="503"/>
        <v>0</v>
      </c>
      <c r="F1070" s="194">
        <f t="shared" si="503"/>
        <v>0</v>
      </c>
      <c r="G1070" s="194">
        <f t="shared" si="503"/>
        <v>1</v>
      </c>
      <c r="H1070" s="194">
        <f t="shared" si="503"/>
        <v>0</v>
      </c>
      <c r="I1070" s="194">
        <f t="shared" si="503"/>
        <v>1</v>
      </c>
      <c r="J1070" s="194">
        <f t="shared" si="503"/>
        <v>0</v>
      </c>
      <c r="K1070" s="194">
        <f t="shared" si="503"/>
        <v>0</v>
      </c>
      <c r="L1070" s="246"/>
      <c r="M1070" s="194">
        <f aca="true" t="shared" si="504" ref="M1070:X1070">M1067</f>
        <v>18432</v>
      </c>
      <c r="N1070" s="194"/>
      <c r="O1070" s="194">
        <f t="shared" si="504"/>
        <v>737.28</v>
      </c>
      <c r="P1070" s="194">
        <f t="shared" si="504"/>
        <v>0</v>
      </c>
      <c r="Q1070" s="194"/>
      <c r="R1070" s="194"/>
      <c r="S1070" s="194">
        <f t="shared" si="504"/>
        <v>2764.8</v>
      </c>
      <c r="T1070" s="194"/>
      <c r="U1070" s="194"/>
      <c r="V1070" s="194">
        <f t="shared" si="504"/>
        <v>2764.8</v>
      </c>
      <c r="W1070" s="194">
        <f t="shared" si="504"/>
        <v>3704.83</v>
      </c>
      <c r="X1070" s="194">
        <f t="shared" si="504"/>
        <v>28403.71</v>
      </c>
    </row>
    <row r="1071" spans="2:24" s="14" customFormat="1" ht="15.75">
      <c r="B1071" s="51" t="s">
        <v>59</v>
      </c>
      <c r="C1071" s="194">
        <f>SUM(C1069:C1070)</f>
        <v>2</v>
      </c>
      <c r="D1071" s="194">
        <f aca="true" t="shared" si="505" ref="D1071:K1071">SUM(D1069:D1070)</f>
        <v>0</v>
      </c>
      <c r="E1071" s="194">
        <f t="shared" si="505"/>
        <v>0</v>
      </c>
      <c r="F1071" s="194">
        <f t="shared" si="505"/>
        <v>0</v>
      </c>
      <c r="G1071" s="194">
        <f t="shared" si="505"/>
        <v>2</v>
      </c>
      <c r="H1071" s="194">
        <f t="shared" si="505"/>
        <v>1</v>
      </c>
      <c r="I1071" s="194">
        <f t="shared" si="505"/>
        <v>1</v>
      </c>
      <c r="J1071" s="194">
        <f t="shared" si="505"/>
        <v>0</v>
      </c>
      <c r="K1071" s="194">
        <f t="shared" si="505"/>
        <v>0</v>
      </c>
      <c r="L1071" s="194"/>
      <c r="M1071" s="194">
        <f aca="true" t="shared" si="506" ref="M1071:X1071">SUM(M1069:M1070)</f>
        <v>58102</v>
      </c>
      <c r="N1071" s="194"/>
      <c r="O1071" s="194">
        <f t="shared" si="506"/>
        <v>32473.28</v>
      </c>
      <c r="P1071" s="194">
        <f t="shared" si="506"/>
        <v>0</v>
      </c>
      <c r="Q1071" s="194"/>
      <c r="R1071" s="194"/>
      <c r="S1071" s="194">
        <f t="shared" si="506"/>
        <v>8715.3</v>
      </c>
      <c r="T1071" s="194"/>
      <c r="U1071" s="194"/>
      <c r="V1071" s="194">
        <f t="shared" si="506"/>
        <v>8715.3</v>
      </c>
      <c r="W1071" s="194">
        <f t="shared" si="506"/>
        <v>16200.88</v>
      </c>
      <c r="X1071" s="194">
        <f t="shared" si="506"/>
        <v>124206.76000000001</v>
      </c>
    </row>
    <row r="1072" spans="2:24" s="14" customFormat="1" ht="12.75">
      <c r="B1072" s="50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</row>
    <row r="1073" spans="2:24" s="11" customFormat="1" ht="18">
      <c r="B1073" s="297" t="s">
        <v>189</v>
      </c>
      <c r="C1073" s="297"/>
      <c r="D1073" s="297"/>
      <c r="E1073" s="297"/>
      <c r="F1073" s="297"/>
      <c r="G1073" s="297"/>
      <c r="H1073" s="297"/>
      <c r="I1073" s="297"/>
      <c r="J1073" s="297"/>
      <c r="K1073" s="297"/>
      <c r="L1073" s="297"/>
      <c r="M1073" s="297"/>
      <c r="N1073" s="297"/>
      <c r="O1073" s="297"/>
      <c r="P1073" s="297"/>
      <c r="Q1073" s="297"/>
      <c r="R1073" s="297"/>
      <c r="S1073" s="297"/>
      <c r="T1073" s="297"/>
      <c r="U1073" s="297"/>
      <c r="V1073" s="297"/>
      <c r="W1073" s="297"/>
      <c r="X1073" s="297"/>
    </row>
    <row r="1074" spans="2:24" s="11" customFormat="1" ht="12" customHeight="1">
      <c r="B1074" s="88"/>
      <c r="C1074" s="88"/>
      <c r="D1074" s="88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</row>
    <row r="1075" spans="1:24" s="90" customFormat="1" ht="12.75" customHeight="1">
      <c r="A1075" s="283" t="s">
        <v>52</v>
      </c>
      <c r="B1075" s="284" t="s">
        <v>0</v>
      </c>
      <c r="C1075" s="284" t="s">
        <v>51</v>
      </c>
      <c r="D1075" s="284"/>
      <c r="E1075" s="284"/>
      <c r="F1075" s="284"/>
      <c r="G1075" s="284"/>
      <c r="H1075" s="284"/>
      <c r="I1075" s="284"/>
      <c r="J1075" s="284"/>
      <c r="K1075" s="284"/>
      <c r="L1075" s="284" t="s">
        <v>105</v>
      </c>
      <c r="M1075" s="284" t="s">
        <v>71</v>
      </c>
      <c r="N1075" s="285" t="s">
        <v>72</v>
      </c>
      <c r="O1075" s="286"/>
      <c r="P1075" s="286"/>
      <c r="Q1075" s="287"/>
      <c r="R1075" s="284" t="s">
        <v>74</v>
      </c>
      <c r="S1075" s="284"/>
      <c r="T1075" s="284"/>
      <c r="U1075" s="284"/>
      <c r="V1075" s="284"/>
      <c r="W1075" s="288" t="s">
        <v>75</v>
      </c>
      <c r="X1075" s="284" t="s">
        <v>76</v>
      </c>
    </row>
    <row r="1076" spans="1:24" s="90" customFormat="1" ht="81" customHeight="1">
      <c r="A1076" s="283"/>
      <c r="B1076" s="284"/>
      <c r="C1076" s="157" t="s">
        <v>48</v>
      </c>
      <c r="D1076" s="290" t="s">
        <v>49</v>
      </c>
      <c r="E1076" s="290"/>
      <c r="F1076" s="290"/>
      <c r="G1076" s="291" t="s">
        <v>39</v>
      </c>
      <c r="H1076" s="291"/>
      <c r="I1076" s="291"/>
      <c r="J1076" s="291"/>
      <c r="K1076" s="157" t="s">
        <v>50</v>
      </c>
      <c r="L1076" s="284"/>
      <c r="M1076" s="284"/>
      <c r="N1076" s="284" t="s">
        <v>157</v>
      </c>
      <c r="O1076" s="284"/>
      <c r="P1076" s="130" t="s">
        <v>73</v>
      </c>
      <c r="Q1076" s="129" t="s">
        <v>195</v>
      </c>
      <c r="R1076" s="284" t="s">
        <v>158</v>
      </c>
      <c r="S1076" s="284"/>
      <c r="T1076" s="130" t="s">
        <v>77</v>
      </c>
      <c r="U1076" s="284" t="s">
        <v>159</v>
      </c>
      <c r="V1076" s="284"/>
      <c r="W1076" s="289"/>
      <c r="X1076" s="284"/>
    </row>
    <row r="1077" spans="1:24" s="132" customFormat="1" ht="15">
      <c r="A1077" s="133"/>
      <c r="B1077" s="163"/>
      <c r="C1077" s="164"/>
      <c r="D1077" s="164" t="s">
        <v>48</v>
      </c>
      <c r="E1077" s="164" t="s">
        <v>196</v>
      </c>
      <c r="F1077" s="164" t="s">
        <v>197</v>
      </c>
      <c r="G1077" s="164" t="s">
        <v>48</v>
      </c>
      <c r="H1077" s="164" t="s">
        <v>196</v>
      </c>
      <c r="I1077" s="164" t="s">
        <v>197</v>
      </c>
      <c r="J1077" s="165" t="s">
        <v>69</v>
      </c>
      <c r="K1077" s="164"/>
      <c r="L1077" s="163"/>
      <c r="M1077" s="163"/>
      <c r="N1077" s="163"/>
      <c r="O1077" s="163"/>
      <c r="P1077" s="163"/>
      <c r="Q1077" s="163"/>
      <c r="R1077" s="163"/>
      <c r="S1077" s="163"/>
      <c r="T1077" s="163"/>
      <c r="U1077" s="163"/>
      <c r="V1077" s="163"/>
      <c r="W1077" s="163"/>
      <c r="X1077" s="163"/>
    </row>
    <row r="1078" spans="1:24" ht="15.75">
      <c r="A1078" s="11"/>
      <c r="B1078" s="181" t="s">
        <v>55</v>
      </c>
      <c r="C1078" s="71"/>
      <c r="D1078" s="63"/>
      <c r="E1078" s="63"/>
      <c r="F1078" s="63"/>
      <c r="G1078" s="64"/>
      <c r="H1078" s="64"/>
      <c r="I1078" s="64"/>
      <c r="J1078" s="64"/>
      <c r="K1078" s="65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</row>
    <row r="1079" spans="1:24" ht="30">
      <c r="A1079" s="11"/>
      <c r="B1079" s="187" t="s">
        <v>41</v>
      </c>
      <c r="C1079" s="178">
        <f>D1079+G1079+K1079</f>
        <v>2.5</v>
      </c>
      <c r="D1079" s="178">
        <f>E1079+F1079</f>
        <v>2</v>
      </c>
      <c r="E1079" s="178"/>
      <c r="F1079" s="178">
        <v>2</v>
      </c>
      <c r="G1079" s="178">
        <f>H1079+I1079+J1079</f>
        <v>0.5</v>
      </c>
      <c r="H1079" s="178"/>
      <c r="I1079" s="178">
        <v>0.5</v>
      </c>
      <c r="J1079" s="178"/>
      <c r="K1079" s="178"/>
      <c r="L1079" s="183">
        <v>25081</v>
      </c>
      <c r="M1079" s="186">
        <f>C1079*L1079</f>
        <v>62702.5</v>
      </c>
      <c r="N1079" s="183">
        <v>80</v>
      </c>
      <c r="O1079" s="183">
        <f>ROUND(M1079*N1079/100,2)</f>
        <v>50162</v>
      </c>
      <c r="P1079" s="183"/>
      <c r="Q1079" s="183"/>
      <c r="R1079" s="183">
        <v>15</v>
      </c>
      <c r="S1079" s="183">
        <f>ROUND(M1079*R1079/100,2)</f>
        <v>9405.38</v>
      </c>
      <c r="T1079" s="183"/>
      <c r="U1079" s="183">
        <v>15</v>
      </c>
      <c r="V1079" s="183">
        <f>ROUND(M1079*U1079/100,2)</f>
        <v>9405.38</v>
      </c>
      <c r="W1079" s="183">
        <f>ROUND((M1079+O1079+S1079+V1079)*0.15,2)</f>
        <v>19751.29</v>
      </c>
      <c r="X1079" s="183">
        <f>M1079+O1079+S1079+V1079+W1079</f>
        <v>151426.55000000002</v>
      </c>
    </row>
    <row r="1080" spans="1:24" ht="16.5" customHeight="1">
      <c r="A1080" s="11"/>
      <c r="B1080" s="176" t="s">
        <v>54</v>
      </c>
      <c r="C1080" s="32">
        <f>SUM(C1079:C1079)</f>
        <v>2.5</v>
      </c>
      <c r="D1080" s="178">
        <f aca="true" t="shared" si="507" ref="D1080:K1080">SUM(D1079:D1079)</f>
        <v>2</v>
      </c>
      <c r="E1080" s="178">
        <f t="shared" si="507"/>
        <v>0</v>
      </c>
      <c r="F1080" s="178">
        <f t="shared" si="507"/>
        <v>2</v>
      </c>
      <c r="G1080" s="178">
        <f t="shared" si="507"/>
        <v>0.5</v>
      </c>
      <c r="H1080" s="178">
        <f t="shared" si="507"/>
        <v>0</v>
      </c>
      <c r="I1080" s="178">
        <f t="shared" si="507"/>
        <v>0.5</v>
      </c>
      <c r="J1080" s="178">
        <f t="shared" si="507"/>
        <v>0</v>
      </c>
      <c r="K1080" s="178">
        <f t="shared" si="507"/>
        <v>0</v>
      </c>
      <c r="L1080" s="178"/>
      <c r="M1080" s="178">
        <f>SUM(M1079:M1079)</f>
        <v>62702.5</v>
      </c>
      <c r="N1080" s="178"/>
      <c r="O1080" s="178">
        <f>SUM(O1079:O1079)</f>
        <v>50162</v>
      </c>
      <c r="P1080" s="178">
        <f>SUM(P1079:P1079)</f>
        <v>0</v>
      </c>
      <c r="Q1080" s="178"/>
      <c r="R1080" s="178"/>
      <c r="S1080" s="178">
        <f>SUM(S1079:S1079)</f>
        <v>9405.38</v>
      </c>
      <c r="T1080" s="178"/>
      <c r="U1080" s="178"/>
      <c r="V1080" s="178">
        <f>SUM(V1079:V1079)</f>
        <v>9405.38</v>
      </c>
      <c r="W1080" s="178">
        <f>SUM(W1079:W1079)</f>
        <v>19751.29</v>
      </c>
      <c r="X1080" s="32">
        <f>SUM(X1079:X1079)</f>
        <v>151426.55000000002</v>
      </c>
    </row>
    <row r="1081" spans="1:24" ht="15.75">
      <c r="A1081" s="11"/>
      <c r="B1081" s="176" t="s">
        <v>56</v>
      </c>
      <c r="C1081" s="178"/>
      <c r="D1081" s="178"/>
      <c r="E1081" s="178"/>
      <c r="F1081" s="178"/>
      <c r="G1081" s="178"/>
      <c r="H1081" s="178"/>
      <c r="I1081" s="178"/>
      <c r="J1081" s="178"/>
      <c r="K1081" s="178"/>
      <c r="L1081" s="183"/>
      <c r="M1081" s="183"/>
      <c r="N1081" s="183"/>
      <c r="O1081" s="183"/>
      <c r="P1081" s="183"/>
      <c r="Q1081" s="183"/>
      <c r="R1081" s="183"/>
      <c r="S1081" s="183"/>
      <c r="T1081" s="183"/>
      <c r="U1081" s="183"/>
      <c r="V1081" s="183"/>
      <c r="W1081" s="183"/>
      <c r="X1081" s="183"/>
    </row>
    <row r="1082" spans="1:24" s="17" customFormat="1" ht="30">
      <c r="A1082" s="11"/>
      <c r="B1082" s="187" t="s">
        <v>83</v>
      </c>
      <c r="C1082" s="178">
        <f>D1082+G1082+K1082</f>
        <v>3.5</v>
      </c>
      <c r="D1082" s="178">
        <f>E1082+F1082</f>
        <v>3</v>
      </c>
      <c r="E1082" s="178"/>
      <c r="F1082" s="178">
        <v>3</v>
      </c>
      <c r="G1082" s="178">
        <f>H1082+I1082+J1082</f>
        <v>0.5</v>
      </c>
      <c r="H1082" s="178">
        <v>0</v>
      </c>
      <c r="I1082" s="178">
        <v>0.5</v>
      </c>
      <c r="J1082" s="178"/>
      <c r="K1082" s="178"/>
      <c r="L1082" s="183">
        <v>16070</v>
      </c>
      <c r="M1082" s="183">
        <f>C1082*L1082</f>
        <v>56245</v>
      </c>
      <c r="N1082" s="183">
        <v>80</v>
      </c>
      <c r="O1082" s="183">
        <f>ROUND(M1082*N1082/100,2)</f>
        <v>44996</v>
      </c>
      <c r="P1082" s="183"/>
      <c r="Q1082" s="183"/>
      <c r="R1082" s="244">
        <v>15</v>
      </c>
      <c r="S1082" s="183">
        <f>ROUND(M1082*R1082/100,2)</f>
        <v>8436.75</v>
      </c>
      <c r="T1082" s="183"/>
      <c r="U1082" s="183">
        <v>15</v>
      </c>
      <c r="V1082" s="183">
        <f>ROUND(M1082*U1082/100,2)</f>
        <v>8436.75</v>
      </c>
      <c r="W1082" s="183">
        <f>ROUND((M1082+O1082+S1082+V1082)*0.15,2)</f>
        <v>17717.18</v>
      </c>
      <c r="X1082" s="183">
        <f>M1082+O1082+S1082+V1082+W1082</f>
        <v>135831.68</v>
      </c>
    </row>
    <row r="1083" spans="1:24" ht="15">
      <c r="A1083" s="11"/>
      <c r="B1083" s="182" t="s">
        <v>296</v>
      </c>
      <c r="C1083" s="178">
        <f>D1083+G1083+K1083</f>
        <v>2.5</v>
      </c>
      <c r="D1083" s="178">
        <v>2</v>
      </c>
      <c r="E1083" s="178"/>
      <c r="F1083" s="178">
        <f>D1083</f>
        <v>2</v>
      </c>
      <c r="G1083" s="178">
        <f>H1083+I1083+J1083</f>
        <v>0.5</v>
      </c>
      <c r="H1083" s="178">
        <v>0</v>
      </c>
      <c r="I1083" s="178">
        <v>0.5</v>
      </c>
      <c r="J1083" s="178"/>
      <c r="K1083" s="178"/>
      <c r="L1083" s="183">
        <v>15006</v>
      </c>
      <c r="M1083" s="183">
        <f>C1083*L1083</f>
        <v>37515</v>
      </c>
      <c r="N1083" s="183">
        <v>80</v>
      </c>
      <c r="O1083" s="183">
        <f>ROUND(M1083*N1083/100,2)</f>
        <v>30012</v>
      </c>
      <c r="P1083" s="183"/>
      <c r="Q1083" s="183"/>
      <c r="R1083" s="244">
        <v>15</v>
      </c>
      <c r="S1083" s="183">
        <f>ROUND(M1083*R1083/100,2)</f>
        <v>5627.25</v>
      </c>
      <c r="T1083" s="183"/>
      <c r="U1083" s="183">
        <v>15</v>
      </c>
      <c r="V1083" s="183">
        <f>ROUND(M1083*U1083/100,2)</f>
        <v>5627.25</v>
      </c>
      <c r="W1083" s="183">
        <f>ROUND((M1083+O1083+S1083+V1083)*0.15,2)</f>
        <v>11817.23</v>
      </c>
      <c r="X1083" s="183">
        <f>M1083+O1083+S1083+V1083+W1083</f>
        <v>90598.73</v>
      </c>
    </row>
    <row r="1084" spans="1:24" ht="15.75">
      <c r="A1084" s="11"/>
      <c r="B1084" s="176" t="s">
        <v>54</v>
      </c>
      <c r="C1084" s="32">
        <f aca="true" t="shared" si="508" ref="C1084:K1084">SUM(C1082:C1083)</f>
        <v>6</v>
      </c>
      <c r="D1084" s="178">
        <f t="shared" si="508"/>
        <v>5</v>
      </c>
      <c r="E1084" s="178">
        <f t="shared" si="508"/>
        <v>0</v>
      </c>
      <c r="F1084" s="178">
        <f t="shared" si="508"/>
        <v>5</v>
      </c>
      <c r="G1084" s="178">
        <f t="shared" si="508"/>
        <v>1</v>
      </c>
      <c r="H1084" s="178">
        <f t="shared" si="508"/>
        <v>0</v>
      </c>
      <c r="I1084" s="178">
        <f t="shared" si="508"/>
        <v>1</v>
      </c>
      <c r="J1084" s="178">
        <f t="shared" si="508"/>
        <v>0</v>
      </c>
      <c r="K1084" s="178">
        <f t="shared" si="508"/>
        <v>0</v>
      </c>
      <c r="L1084" s="178"/>
      <c r="M1084" s="178">
        <f>SUM(M1082:M1083)</f>
        <v>93760</v>
      </c>
      <c r="N1084" s="178"/>
      <c r="O1084" s="178">
        <f>SUM(O1082:O1083)</f>
        <v>75008</v>
      </c>
      <c r="P1084" s="178">
        <f>SUM(P1082:P1083)</f>
        <v>0</v>
      </c>
      <c r="Q1084" s="178"/>
      <c r="R1084" s="178"/>
      <c r="S1084" s="178">
        <f>SUM(S1082:S1083)</f>
        <v>14064</v>
      </c>
      <c r="T1084" s="178"/>
      <c r="U1084" s="178"/>
      <c r="V1084" s="178">
        <f>SUM(V1082:V1083)</f>
        <v>14064</v>
      </c>
      <c r="W1084" s="178">
        <f>SUM(W1082:W1083)</f>
        <v>29534.41</v>
      </c>
      <c r="X1084" s="32">
        <f>SUM(X1082:X1083)</f>
        <v>226430.40999999997</v>
      </c>
    </row>
    <row r="1085" spans="1:24" ht="15.75">
      <c r="A1085" s="11"/>
      <c r="B1085" s="176" t="s">
        <v>57</v>
      </c>
      <c r="C1085" s="178"/>
      <c r="D1085" s="178"/>
      <c r="E1085" s="178"/>
      <c r="F1085" s="178"/>
      <c r="G1085" s="178"/>
      <c r="H1085" s="178"/>
      <c r="I1085" s="178"/>
      <c r="J1085" s="178"/>
      <c r="K1085" s="178"/>
      <c r="L1085" s="183"/>
      <c r="M1085" s="183"/>
      <c r="N1085" s="183"/>
      <c r="O1085" s="183"/>
      <c r="P1085" s="183"/>
      <c r="Q1085" s="183"/>
      <c r="R1085" s="183"/>
      <c r="S1085" s="183"/>
      <c r="T1085" s="183"/>
      <c r="U1085" s="183"/>
      <c r="V1085" s="183"/>
      <c r="W1085" s="183"/>
      <c r="X1085" s="183"/>
    </row>
    <row r="1086" spans="1:24" ht="15">
      <c r="A1086" s="11"/>
      <c r="B1086" s="182" t="s">
        <v>286</v>
      </c>
      <c r="C1086" s="178">
        <f>D1086+G1086+K1086</f>
        <v>2</v>
      </c>
      <c r="D1086" s="178">
        <v>1</v>
      </c>
      <c r="E1086" s="178"/>
      <c r="F1086" s="178">
        <f>D1086</f>
        <v>1</v>
      </c>
      <c r="G1086" s="178">
        <v>1</v>
      </c>
      <c r="H1086" s="178"/>
      <c r="I1086" s="178">
        <v>1</v>
      </c>
      <c r="J1086" s="178"/>
      <c r="K1086" s="178"/>
      <c r="L1086" s="183">
        <v>12266</v>
      </c>
      <c r="M1086" s="183">
        <f>C1086*L1086</f>
        <v>24532</v>
      </c>
      <c r="N1086" s="183">
        <v>80</v>
      </c>
      <c r="O1086" s="186">
        <f>ROUND(M1086*N1086/100,2)</f>
        <v>19625.6</v>
      </c>
      <c r="P1086" s="183"/>
      <c r="Q1086" s="183"/>
      <c r="R1086" s="183"/>
      <c r="S1086" s="183">
        <f>ROUND(M1086*R1086,2)</f>
        <v>0</v>
      </c>
      <c r="T1086" s="183"/>
      <c r="U1086" s="183">
        <v>15</v>
      </c>
      <c r="V1086" s="186">
        <f>ROUND(M1086*U1086/100,2)</f>
        <v>3679.8</v>
      </c>
      <c r="W1086" s="183">
        <f>ROUND((M1086+O1086+S1086+V1086)*0.15,2)</f>
        <v>7175.61</v>
      </c>
      <c r="X1086" s="183">
        <f>M1086+O1086+S1086+V1086+W1086</f>
        <v>55013.01</v>
      </c>
    </row>
    <row r="1087" spans="1:24" ht="15.75">
      <c r="A1087" s="11"/>
      <c r="B1087" s="176" t="s">
        <v>54</v>
      </c>
      <c r="C1087" s="32">
        <f>SUM(C1086:C1086)</f>
        <v>2</v>
      </c>
      <c r="D1087" s="178">
        <f aca="true" t="shared" si="509" ref="D1087:K1087">SUM(D1086:D1086)</f>
        <v>1</v>
      </c>
      <c r="E1087" s="178">
        <f t="shared" si="509"/>
        <v>0</v>
      </c>
      <c r="F1087" s="178">
        <f t="shared" si="509"/>
        <v>1</v>
      </c>
      <c r="G1087" s="178">
        <f t="shared" si="509"/>
        <v>1</v>
      </c>
      <c r="H1087" s="178">
        <f t="shared" si="509"/>
        <v>0</v>
      </c>
      <c r="I1087" s="178">
        <f t="shared" si="509"/>
        <v>1</v>
      </c>
      <c r="J1087" s="178">
        <f t="shared" si="509"/>
        <v>0</v>
      </c>
      <c r="K1087" s="178">
        <f t="shared" si="509"/>
        <v>0</v>
      </c>
      <c r="L1087" s="178"/>
      <c r="M1087" s="178">
        <f>SUM(M1086:M1086)</f>
        <v>24532</v>
      </c>
      <c r="N1087" s="178"/>
      <c r="O1087" s="178">
        <f>SUM(O1086:O1086)</f>
        <v>19625.6</v>
      </c>
      <c r="P1087" s="178">
        <f>SUM(P1086:P1086)</f>
        <v>0</v>
      </c>
      <c r="Q1087" s="178"/>
      <c r="R1087" s="178"/>
      <c r="S1087" s="178">
        <f>SUM(S1086:S1086)</f>
        <v>0</v>
      </c>
      <c r="T1087" s="178"/>
      <c r="U1087" s="178"/>
      <c r="V1087" s="178">
        <f>SUM(V1086:V1086)</f>
        <v>3679.8</v>
      </c>
      <c r="W1087" s="178">
        <f>SUM(W1086:W1086)</f>
        <v>7175.61</v>
      </c>
      <c r="X1087" s="32">
        <f>SUM(X1086:X1086)</f>
        <v>55013.01</v>
      </c>
    </row>
    <row r="1088" spans="1:24" ht="15.75">
      <c r="A1088" s="11"/>
      <c r="B1088" s="176" t="s">
        <v>58</v>
      </c>
      <c r="C1088" s="178"/>
      <c r="D1088" s="178"/>
      <c r="E1088" s="178"/>
      <c r="F1088" s="178"/>
      <c r="G1088" s="178"/>
      <c r="H1088" s="178"/>
      <c r="I1088" s="178"/>
      <c r="J1088" s="178"/>
      <c r="K1088" s="178"/>
      <c r="L1088" s="183"/>
      <c r="M1088" s="183"/>
      <c r="N1088" s="183"/>
      <c r="O1088" s="183"/>
      <c r="P1088" s="183"/>
      <c r="Q1088" s="183"/>
      <c r="R1088" s="183"/>
      <c r="S1088" s="183"/>
      <c r="T1088" s="183"/>
      <c r="U1088" s="183"/>
      <c r="V1088" s="183"/>
      <c r="W1088" s="183"/>
      <c r="X1088" s="183"/>
    </row>
    <row r="1089" spans="1:24" ht="30">
      <c r="A1089" s="11"/>
      <c r="B1089" s="187" t="s">
        <v>191</v>
      </c>
      <c r="C1089" s="178">
        <f>D1089+G1089+K1089</f>
        <v>1</v>
      </c>
      <c r="D1089" s="178"/>
      <c r="E1089" s="178"/>
      <c r="F1089" s="178">
        <f>D1089</f>
        <v>0</v>
      </c>
      <c r="G1089" s="178">
        <v>1</v>
      </c>
      <c r="H1089" s="178"/>
      <c r="I1089" s="178">
        <f>G1089-H1089-J1089</f>
        <v>1</v>
      </c>
      <c r="J1089" s="178"/>
      <c r="K1089" s="178"/>
      <c r="L1089" s="183">
        <v>11849</v>
      </c>
      <c r="M1089" s="183">
        <f>C1089*L1089</f>
        <v>11849</v>
      </c>
      <c r="N1089" s="183"/>
      <c r="O1089" s="183">
        <f>ROUND(M1089*N1089/100,2)</f>
        <v>0</v>
      </c>
      <c r="P1089" s="183"/>
      <c r="Q1089" s="183"/>
      <c r="R1089" s="183"/>
      <c r="S1089" s="183">
        <f>ROUND(M1089*R1089,2)</f>
        <v>0</v>
      </c>
      <c r="T1089" s="183"/>
      <c r="U1089" s="183">
        <v>15</v>
      </c>
      <c r="V1089" s="183">
        <f>ROUND(M1089*U1089/100,2)</f>
        <v>1777.35</v>
      </c>
      <c r="W1089" s="183">
        <f>ROUND((M1089+O1089+S1089+V1089)*0.15,2)</f>
        <v>2043.95</v>
      </c>
      <c r="X1089" s="186">
        <f>M1089+O1089+S1089+V1089+W1089</f>
        <v>15670.300000000001</v>
      </c>
    </row>
    <row r="1090" spans="1:24" ht="15">
      <c r="A1090" s="11"/>
      <c r="B1090" s="187" t="s">
        <v>224</v>
      </c>
      <c r="C1090" s="178">
        <f>D1090+G1090+K1090</f>
        <v>1</v>
      </c>
      <c r="D1090" s="178"/>
      <c r="E1090" s="178"/>
      <c r="F1090" s="178">
        <f>D1090</f>
        <v>0</v>
      </c>
      <c r="G1090" s="178">
        <v>1</v>
      </c>
      <c r="H1090" s="178"/>
      <c r="I1090" s="178">
        <f>G1090-H1090-J1090</f>
        <v>1</v>
      </c>
      <c r="J1090" s="178"/>
      <c r="K1090" s="178"/>
      <c r="L1090" s="183">
        <f>L1089</f>
        <v>11849</v>
      </c>
      <c r="M1090" s="183">
        <f>C1090*L1090</f>
        <v>11849</v>
      </c>
      <c r="N1090" s="183"/>
      <c r="O1090" s="183">
        <f>ROUND(M1090*N1090/100,2)</f>
        <v>0</v>
      </c>
      <c r="P1090" s="183"/>
      <c r="Q1090" s="183"/>
      <c r="R1090" s="183"/>
      <c r="S1090" s="183">
        <f>ROUND(M1090*R1090,2)</f>
        <v>0</v>
      </c>
      <c r="T1090" s="183"/>
      <c r="U1090" s="183"/>
      <c r="V1090" s="183">
        <f>ROUND(M1090*U1090/100,2)</f>
        <v>0</v>
      </c>
      <c r="W1090" s="183">
        <f>ROUND((M1090+O1090+S1090+V1090)*0.15,2)</f>
        <v>1777.35</v>
      </c>
      <c r="X1090" s="183">
        <f>M1090+O1090+S1090+V1090+W1090</f>
        <v>13626.35</v>
      </c>
    </row>
    <row r="1091" spans="1:24" ht="15" hidden="1">
      <c r="A1091" s="11"/>
      <c r="B1091" s="182" t="s">
        <v>79</v>
      </c>
      <c r="C1091" s="178">
        <f>D1091+G1091+K1091</f>
        <v>0</v>
      </c>
      <c r="D1091" s="178"/>
      <c r="E1091" s="178"/>
      <c r="F1091" s="178">
        <f>D1091</f>
        <v>0</v>
      </c>
      <c r="G1091" s="178">
        <v>0</v>
      </c>
      <c r="H1091" s="178"/>
      <c r="I1091" s="178">
        <v>0</v>
      </c>
      <c r="J1091" s="178"/>
      <c r="K1091" s="178"/>
      <c r="L1091" s="183">
        <v>9042</v>
      </c>
      <c r="M1091" s="183">
        <f>C1091*L1091</f>
        <v>0</v>
      </c>
      <c r="N1091" s="183">
        <v>4</v>
      </c>
      <c r="O1091" s="183">
        <f>ROUND(M1091*N1091/100,2)</f>
        <v>0</v>
      </c>
      <c r="P1091" s="183"/>
      <c r="Q1091" s="183"/>
      <c r="R1091" s="183"/>
      <c r="S1091" s="183">
        <f>ROUND(M1091*R1091,2)</f>
        <v>0</v>
      </c>
      <c r="T1091" s="183"/>
      <c r="U1091" s="183">
        <v>10</v>
      </c>
      <c r="V1091" s="183">
        <f>ROUND(M1091*U1091/100,2)</f>
        <v>0</v>
      </c>
      <c r="W1091" s="183">
        <f>ROUND((M1091+O1091+S1091+V1091)*0.15,2)</f>
        <v>0</v>
      </c>
      <c r="X1091" s="183">
        <f>M1091+O1091+S1091+V1091+W1091</f>
        <v>0</v>
      </c>
    </row>
    <row r="1092" spans="1:24" ht="15.75">
      <c r="A1092" s="11"/>
      <c r="B1092" s="176" t="s">
        <v>54</v>
      </c>
      <c r="C1092" s="32">
        <f>SUM(C1089:C1091)</f>
        <v>2</v>
      </c>
      <c r="D1092" s="178">
        <f aca="true" t="shared" si="510" ref="D1092:K1092">SUM(D1089:D1091)</f>
        <v>0</v>
      </c>
      <c r="E1092" s="178">
        <f t="shared" si="510"/>
        <v>0</v>
      </c>
      <c r="F1092" s="178">
        <f t="shared" si="510"/>
        <v>0</v>
      </c>
      <c r="G1092" s="178">
        <f t="shared" si="510"/>
        <v>2</v>
      </c>
      <c r="H1092" s="178">
        <f t="shared" si="510"/>
        <v>0</v>
      </c>
      <c r="I1092" s="178">
        <f t="shared" si="510"/>
        <v>2</v>
      </c>
      <c r="J1092" s="178">
        <f t="shared" si="510"/>
        <v>0</v>
      </c>
      <c r="K1092" s="178">
        <f t="shared" si="510"/>
        <v>0</v>
      </c>
      <c r="L1092" s="178"/>
      <c r="M1092" s="178">
        <f>SUM(M1089:M1091)</f>
        <v>23698</v>
      </c>
      <c r="N1092" s="178"/>
      <c r="O1092" s="178">
        <f>SUM(O1089:O1091)</f>
        <v>0</v>
      </c>
      <c r="P1092" s="178">
        <f>SUM(P1089:P1091)</f>
        <v>0</v>
      </c>
      <c r="Q1092" s="178"/>
      <c r="R1092" s="178"/>
      <c r="S1092" s="178">
        <f>SUM(S1089:S1091)</f>
        <v>0</v>
      </c>
      <c r="T1092" s="178"/>
      <c r="U1092" s="178"/>
      <c r="V1092" s="178">
        <f>SUM(V1089:V1091)</f>
        <v>1777.35</v>
      </c>
      <c r="W1092" s="178">
        <f>SUM(W1089:W1091)</f>
        <v>3821.3</v>
      </c>
      <c r="X1092" s="32">
        <f>SUM(X1089:X1091)</f>
        <v>29296.65</v>
      </c>
    </row>
    <row r="1093" spans="1:24" ht="15">
      <c r="A1093" s="11"/>
      <c r="B1093" s="188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</row>
    <row r="1094" spans="2:24" s="142" customFormat="1" ht="15.75">
      <c r="B1094" s="181" t="s">
        <v>55</v>
      </c>
      <c r="C1094" s="144">
        <f aca="true" t="shared" si="511" ref="C1094:K1094">C1080</f>
        <v>2.5</v>
      </c>
      <c r="D1094" s="144">
        <f t="shared" si="511"/>
        <v>2</v>
      </c>
      <c r="E1094" s="144">
        <f t="shared" si="511"/>
        <v>0</v>
      </c>
      <c r="F1094" s="144">
        <f t="shared" si="511"/>
        <v>2</v>
      </c>
      <c r="G1094" s="144">
        <f t="shared" si="511"/>
        <v>0.5</v>
      </c>
      <c r="H1094" s="144">
        <f t="shared" si="511"/>
        <v>0</v>
      </c>
      <c r="I1094" s="144">
        <f t="shared" si="511"/>
        <v>0.5</v>
      </c>
      <c r="J1094" s="144">
        <f t="shared" si="511"/>
        <v>0</v>
      </c>
      <c r="K1094" s="144">
        <f t="shared" si="511"/>
        <v>0</v>
      </c>
      <c r="L1094" s="144"/>
      <c r="M1094" s="144">
        <f aca="true" t="shared" si="512" ref="M1094:S1094">M1080</f>
        <v>62702.5</v>
      </c>
      <c r="N1094" s="144"/>
      <c r="O1094" s="144">
        <f t="shared" si="512"/>
        <v>50162</v>
      </c>
      <c r="P1094" s="144">
        <f t="shared" si="512"/>
        <v>0</v>
      </c>
      <c r="Q1094" s="144"/>
      <c r="R1094" s="144"/>
      <c r="S1094" s="144">
        <f t="shared" si="512"/>
        <v>9405.38</v>
      </c>
      <c r="T1094" s="144"/>
      <c r="U1094" s="144"/>
      <c r="V1094" s="144">
        <f>V1080</f>
        <v>9405.38</v>
      </c>
      <c r="W1094" s="144">
        <f>W1080</f>
        <v>19751.29</v>
      </c>
      <c r="X1094" s="144">
        <f>X1080</f>
        <v>151426.55000000002</v>
      </c>
    </row>
    <row r="1095" spans="2:24" s="142" customFormat="1" ht="15.75">
      <c r="B1095" s="181" t="s">
        <v>56</v>
      </c>
      <c r="C1095" s="144">
        <f>C1084</f>
        <v>6</v>
      </c>
      <c r="D1095" s="144">
        <f aca="true" t="shared" si="513" ref="D1095:K1095">D1084</f>
        <v>5</v>
      </c>
      <c r="E1095" s="144">
        <f t="shared" si="513"/>
        <v>0</v>
      </c>
      <c r="F1095" s="144">
        <f t="shared" si="513"/>
        <v>5</v>
      </c>
      <c r="G1095" s="144">
        <f t="shared" si="513"/>
        <v>1</v>
      </c>
      <c r="H1095" s="144">
        <f t="shared" si="513"/>
        <v>0</v>
      </c>
      <c r="I1095" s="144">
        <f t="shared" si="513"/>
        <v>1</v>
      </c>
      <c r="J1095" s="144">
        <f t="shared" si="513"/>
        <v>0</v>
      </c>
      <c r="K1095" s="144">
        <f t="shared" si="513"/>
        <v>0</v>
      </c>
      <c r="L1095" s="144"/>
      <c r="M1095" s="144">
        <f>M1084</f>
        <v>93760</v>
      </c>
      <c r="N1095" s="144"/>
      <c r="O1095" s="144">
        <f aca="true" t="shared" si="514" ref="O1095:X1095">O1084</f>
        <v>75008</v>
      </c>
      <c r="P1095" s="144">
        <f t="shared" si="514"/>
        <v>0</v>
      </c>
      <c r="Q1095" s="144"/>
      <c r="R1095" s="144"/>
      <c r="S1095" s="144">
        <f t="shared" si="514"/>
        <v>14064</v>
      </c>
      <c r="T1095" s="144"/>
      <c r="U1095" s="144"/>
      <c r="V1095" s="144">
        <f t="shared" si="514"/>
        <v>14064</v>
      </c>
      <c r="W1095" s="144">
        <f t="shared" si="514"/>
        <v>29534.41</v>
      </c>
      <c r="X1095" s="144">
        <f t="shared" si="514"/>
        <v>226430.40999999997</v>
      </c>
    </row>
    <row r="1096" spans="2:24" s="142" customFormat="1" ht="15.75">
      <c r="B1096" s="181" t="s">
        <v>57</v>
      </c>
      <c r="C1096" s="144">
        <f>C1087</f>
        <v>2</v>
      </c>
      <c r="D1096" s="144">
        <f aca="true" t="shared" si="515" ref="D1096:K1096">D1087</f>
        <v>1</v>
      </c>
      <c r="E1096" s="144">
        <f t="shared" si="515"/>
        <v>0</v>
      </c>
      <c r="F1096" s="144">
        <f t="shared" si="515"/>
        <v>1</v>
      </c>
      <c r="G1096" s="144">
        <f t="shared" si="515"/>
        <v>1</v>
      </c>
      <c r="H1096" s="144">
        <f t="shared" si="515"/>
        <v>0</v>
      </c>
      <c r="I1096" s="144">
        <f t="shared" si="515"/>
        <v>1</v>
      </c>
      <c r="J1096" s="144">
        <f t="shared" si="515"/>
        <v>0</v>
      </c>
      <c r="K1096" s="144">
        <f t="shared" si="515"/>
        <v>0</v>
      </c>
      <c r="L1096" s="144"/>
      <c r="M1096" s="144">
        <f aca="true" t="shared" si="516" ref="M1096:X1096">M1087</f>
        <v>24532</v>
      </c>
      <c r="N1096" s="144"/>
      <c r="O1096" s="144">
        <f t="shared" si="516"/>
        <v>19625.6</v>
      </c>
      <c r="P1096" s="144">
        <f t="shared" si="516"/>
        <v>0</v>
      </c>
      <c r="Q1096" s="144"/>
      <c r="R1096" s="144"/>
      <c r="S1096" s="144">
        <f t="shared" si="516"/>
        <v>0</v>
      </c>
      <c r="T1096" s="144"/>
      <c r="U1096" s="144"/>
      <c r="V1096" s="144">
        <f t="shared" si="516"/>
        <v>3679.8</v>
      </c>
      <c r="W1096" s="144">
        <f t="shared" si="516"/>
        <v>7175.61</v>
      </c>
      <c r="X1096" s="144">
        <f t="shared" si="516"/>
        <v>55013.01</v>
      </c>
    </row>
    <row r="1097" spans="2:24" s="142" customFormat="1" ht="15.75">
      <c r="B1097" s="181" t="s">
        <v>58</v>
      </c>
      <c r="C1097" s="144">
        <f>C1092</f>
        <v>2</v>
      </c>
      <c r="D1097" s="144">
        <f aca="true" t="shared" si="517" ref="D1097:K1097">D1092</f>
        <v>0</v>
      </c>
      <c r="E1097" s="144">
        <f t="shared" si="517"/>
        <v>0</v>
      </c>
      <c r="F1097" s="144">
        <f t="shared" si="517"/>
        <v>0</v>
      </c>
      <c r="G1097" s="144">
        <f t="shared" si="517"/>
        <v>2</v>
      </c>
      <c r="H1097" s="144">
        <f t="shared" si="517"/>
        <v>0</v>
      </c>
      <c r="I1097" s="144">
        <f t="shared" si="517"/>
        <v>2</v>
      </c>
      <c r="J1097" s="144">
        <f t="shared" si="517"/>
        <v>0</v>
      </c>
      <c r="K1097" s="144">
        <f t="shared" si="517"/>
        <v>0</v>
      </c>
      <c r="L1097" s="144"/>
      <c r="M1097" s="144">
        <f aca="true" t="shared" si="518" ref="M1097:X1097">M1092</f>
        <v>23698</v>
      </c>
      <c r="N1097" s="144"/>
      <c r="O1097" s="144">
        <f t="shared" si="518"/>
        <v>0</v>
      </c>
      <c r="P1097" s="144">
        <f t="shared" si="518"/>
        <v>0</v>
      </c>
      <c r="Q1097" s="144"/>
      <c r="R1097" s="144"/>
      <c r="S1097" s="144">
        <f t="shared" si="518"/>
        <v>0</v>
      </c>
      <c r="T1097" s="144"/>
      <c r="U1097" s="144"/>
      <c r="V1097" s="144">
        <f t="shared" si="518"/>
        <v>1777.35</v>
      </c>
      <c r="W1097" s="144">
        <f t="shared" si="518"/>
        <v>3821.3</v>
      </c>
      <c r="X1097" s="144">
        <f t="shared" si="518"/>
        <v>29296.65</v>
      </c>
    </row>
    <row r="1098" spans="2:24" s="14" customFormat="1" ht="15.75">
      <c r="B1098" s="51" t="s">
        <v>59</v>
      </c>
      <c r="C1098" s="144">
        <f>SUM(C1094:C1097)</f>
        <v>12.5</v>
      </c>
      <c r="D1098" s="144">
        <f aca="true" t="shared" si="519" ref="D1098:X1098">SUM(D1094:D1097)</f>
        <v>8</v>
      </c>
      <c r="E1098" s="144">
        <f t="shared" si="519"/>
        <v>0</v>
      </c>
      <c r="F1098" s="144">
        <f t="shared" si="519"/>
        <v>8</v>
      </c>
      <c r="G1098" s="144">
        <f t="shared" si="519"/>
        <v>4.5</v>
      </c>
      <c r="H1098" s="144">
        <f t="shared" si="519"/>
        <v>0</v>
      </c>
      <c r="I1098" s="144">
        <f t="shared" si="519"/>
        <v>4.5</v>
      </c>
      <c r="J1098" s="144">
        <f t="shared" si="519"/>
        <v>0</v>
      </c>
      <c r="K1098" s="144">
        <f t="shared" si="519"/>
        <v>0</v>
      </c>
      <c r="L1098" s="144"/>
      <c r="M1098" s="144">
        <f t="shared" si="519"/>
        <v>204692.5</v>
      </c>
      <c r="N1098" s="144"/>
      <c r="O1098" s="144">
        <f t="shared" si="519"/>
        <v>144795.6</v>
      </c>
      <c r="P1098" s="144">
        <f t="shared" si="519"/>
        <v>0</v>
      </c>
      <c r="Q1098" s="144"/>
      <c r="R1098" s="144"/>
      <c r="S1098" s="144">
        <f t="shared" si="519"/>
        <v>23469.379999999997</v>
      </c>
      <c r="T1098" s="144"/>
      <c r="U1098" s="144"/>
      <c r="V1098" s="144">
        <f t="shared" si="519"/>
        <v>28926.529999999995</v>
      </c>
      <c r="W1098" s="144">
        <f t="shared" si="519"/>
        <v>60282.61</v>
      </c>
      <c r="X1098" s="144">
        <f t="shared" si="519"/>
        <v>462166.62</v>
      </c>
    </row>
    <row r="1099" spans="2:24" s="14" customFormat="1" ht="12.75">
      <c r="B1099" s="50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57"/>
    </row>
    <row r="1100" spans="2:24" s="11" customFormat="1" ht="18">
      <c r="B1100" s="297" t="s">
        <v>194</v>
      </c>
      <c r="C1100" s="297"/>
      <c r="D1100" s="297"/>
      <c r="E1100" s="297"/>
      <c r="F1100" s="297"/>
      <c r="G1100" s="297"/>
      <c r="H1100" s="297"/>
      <c r="I1100" s="297"/>
      <c r="J1100" s="297"/>
      <c r="K1100" s="297"/>
      <c r="L1100" s="297"/>
      <c r="M1100" s="297"/>
      <c r="N1100" s="297"/>
      <c r="O1100" s="297"/>
      <c r="P1100" s="297"/>
      <c r="Q1100" s="297"/>
      <c r="R1100" s="297"/>
      <c r="S1100" s="297"/>
      <c r="T1100" s="297"/>
      <c r="U1100" s="297"/>
      <c r="V1100" s="297"/>
      <c r="W1100" s="297"/>
      <c r="X1100" s="297"/>
    </row>
    <row r="1101" spans="2:24" s="11" customFormat="1" ht="15.75">
      <c r="B1101" s="88"/>
      <c r="C1101" s="88"/>
      <c r="D1101" s="88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</row>
    <row r="1102" spans="1:24" s="90" customFormat="1" ht="12.75" customHeight="1">
      <c r="A1102" s="283" t="s">
        <v>52</v>
      </c>
      <c r="B1102" s="284" t="s">
        <v>0</v>
      </c>
      <c r="C1102" s="284" t="s">
        <v>51</v>
      </c>
      <c r="D1102" s="284"/>
      <c r="E1102" s="284"/>
      <c r="F1102" s="284"/>
      <c r="G1102" s="284"/>
      <c r="H1102" s="284"/>
      <c r="I1102" s="284"/>
      <c r="J1102" s="284"/>
      <c r="K1102" s="284"/>
      <c r="L1102" s="284" t="s">
        <v>105</v>
      </c>
      <c r="M1102" s="284" t="s">
        <v>71</v>
      </c>
      <c r="N1102" s="285" t="s">
        <v>72</v>
      </c>
      <c r="O1102" s="286"/>
      <c r="P1102" s="286"/>
      <c r="Q1102" s="287"/>
      <c r="R1102" s="284" t="s">
        <v>74</v>
      </c>
      <c r="S1102" s="284"/>
      <c r="T1102" s="284"/>
      <c r="U1102" s="284"/>
      <c r="V1102" s="284"/>
      <c r="W1102" s="288" t="s">
        <v>75</v>
      </c>
      <c r="X1102" s="284" t="s">
        <v>76</v>
      </c>
    </row>
    <row r="1103" spans="1:24" s="90" customFormat="1" ht="81" customHeight="1">
      <c r="A1103" s="283"/>
      <c r="B1103" s="284"/>
      <c r="C1103" s="157" t="s">
        <v>48</v>
      </c>
      <c r="D1103" s="290" t="s">
        <v>49</v>
      </c>
      <c r="E1103" s="290"/>
      <c r="F1103" s="290"/>
      <c r="G1103" s="291" t="s">
        <v>39</v>
      </c>
      <c r="H1103" s="291"/>
      <c r="I1103" s="291"/>
      <c r="J1103" s="291"/>
      <c r="K1103" s="157" t="s">
        <v>50</v>
      </c>
      <c r="L1103" s="284"/>
      <c r="M1103" s="284"/>
      <c r="N1103" s="284" t="s">
        <v>157</v>
      </c>
      <c r="O1103" s="284"/>
      <c r="P1103" s="130" t="s">
        <v>73</v>
      </c>
      <c r="Q1103" s="129" t="s">
        <v>195</v>
      </c>
      <c r="R1103" s="284" t="s">
        <v>158</v>
      </c>
      <c r="S1103" s="284"/>
      <c r="T1103" s="130" t="s">
        <v>77</v>
      </c>
      <c r="U1103" s="284" t="s">
        <v>159</v>
      </c>
      <c r="V1103" s="284"/>
      <c r="W1103" s="289"/>
      <c r="X1103" s="284"/>
    </row>
    <row r="1104" spans="1:24" s="132" customFormat="1" ht="15">
      <c r="A1104" s="133"/>
      <c r="B1104" s="163"/>
      <c r="C1104" s="164"/>
      <c r="D1104" s="164" t="s">
        <v>48</v>
      </c>
      <c r="E1104" s="164" t="s">
        <v>196</v>
      </c>
      <c r="F1104" s="164" t="s">
        <v>197</v>
      </c>
      <c r="G1104" s="164" t="s">
        <v>48</v>
      </c>
      <c r="H1104" s="164" t="s">
        <v>196</v>
      </c>
      <c r="I1104" s="164" t="s">
        <v>197</v>
      </c>
      <c r="J1104" s="165" t="s">
        <v>69</v>
      </c>
      <c r="K1104" s="164"/>
      <c r="L1104" s="163"/>
      <c r="M1104" s="163"/>
      <c r="N1104" s="163"/>
      <c r="O1104" s="163"/>
      <c r="P1104" s="163"/>
      <c r="Q1104" s="163"/>
      <c r="R1104" s="163"/>
      <c r="S1104" s="163"/>
      <c r="T1104" s="163"/>
      <c r="U1104" s="163"/>
      <c r="V1104" s="163"/>
      <c r="W1104" s="163"/>
      <c r="X1104" s="163"/>
    </row>
    <row r="1105" spans="1:24" ht="15.75">
      <c r="A1105" s="11"/>
      <c r="B1105" s="181" t="s">
        <v>55</v>
      </c>
      <c r="C1105" s="63"/>
      <c r="D1105" s="63"/>
      <c r="E1105" s="63"/>
      <c r="F1105" s="63"/>
      <c r="G1105" s="64"/>
      <c r="H1105" s="64"/>
      <c r="I1105" s="64"/>
      <c r="J1105" s="64"/>
      <c r="K1105" s="65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</row>
    <row r="1106" spans="1:24" ht="15">
      <c r="A1106" s="11"/>
      <c r="B1106" s="231" t="s">
        <v>28</v>
      </c>
      <c r="C1106" s="178">
        <f>D1106+G1106+K1106</f>
        <v>1</v>
      </c>
      <c r="D1106" s="178"/>
      <c r="E1106" s="178"/>
      <c r="F1106" s="178"/>
      <c r="G1106" s="178">
        <f>H1106+I1106+J1106</f>
        <v>1</v>
      </c>
      <c r="H1106" s="178"/>
      <c r="I1106" s="178">
        <v>1</v>
      </c>
      <c r="J1106" s="178"/>
      <c r="K1106" s="178"/>
      <c r="L1106" s="183">
        <v>25081</v>
      </c>
      <c r="M1106" s="183">
        <f>C1106*L1106</f>
        <v>25081</v>
      </c>
      <c r="N1106" s="183">
        <v>15</v>
      </c>
      <c r="O1106" s="183">
        <f>ROUND(M1106*N1106/100,2)</f>
        <v>3762.15</v>
      </c>
      <c r="P1106" s="183"/>
      <c r="Q1106" s="183"/>
      <c r="R1106" s="183"/>
      <c r="S1106" s="183">
        <f>ROUND(M1106*R1106,2)</f>
        <v>0</v>
      </c>
      <c r="T1106" s="183"/>
      <c r="U1106" s="183"/>
      <c r="V1106" s="183">
        <f>ROUND(M1106*U1106/100,2)</f>
        <v>0</v>
      </c>
      <c r="W1106" s="183">
        <f>ROUND((M1106+O1106+S1106+V1106)*0.15,2)</f>
        <v>4326.47</v>
      </c>
      <c r="X1106" s="183">
        <f>M1106+O1106+S1106+V1106+W1106</f>
        <v>33169.62</v>
      </c>
    </row>
    <row r="1107" spans="1:24" ht="15.75">
      <c r="A1107" s="11"/>
      <c r="B1107" s="176" t="s">
        <v>54</v>
      </c>
      <c r="C1107" s="32">
        <f>SUM(C1106:C1106)</f>
        <v>1</v>
      </c>
      <c r="D1107" s="178">
        <f aca="true" t="shared" si="520" ref="D1107:K1107">SUM(D1106:D1106)</f>
        <v>0</v>
      </c>
      <c r="E1107" s="178">
        <f t="shared" si="520"/>
        <v>0</v>
      </c>
      <c r="F1107" s="178">
        <f t="shared" si="520"/>
        <v>0</v>
      </c>
      <c r="G1107" s="178">
        <f t="shared" si="520"/>
        <v>1</v>
      </c>
      <c r="H1107" s="178">
        <f t="shared" si="520"/>
        <v>0</v>
      </c>
      <c r="I1107" s="178">
        <f t="shared" si="520"/>
        <v>1</v>
      </c>
      <c r="J1107" s="178">
        <f t="shared" si="520"/>
        <v>0</v>
      </c>
      <c r="K1107" s="178">
        <f t="shared" si="520"/>
        <v>0</v>
      </c>
      <c r="L1107" s="178"/>
      <c r="M1107" s="178">
        <f>SUM(M1106:M1106)</f>
        <v>25081</v>
      </c>
      <c r="N1107" s="178"/>
      <c r="O1107" s="178">
        <f aca="true" t="shared" si="521" ref="O1107:X1107">SUM(O1106:O1106)</f>
        <v>3762.15</v>
      </c>
      <c r="P1107" s="178">
        <f t="shared" si="521"/>
        <v>0</v>
      </c>
      <c r="Q1107" s="178"/>
      <c r="R1107" s="178"/>
      <c r="S1107" s="178">
        <f t="shared" si="521"/>
        <v>0</v>
      </c>
      <c r="T1107" s="178"/>
      <c r="U1107" s="178"/>
      <c r="V1107" s="178">
        <f t="shared" si="521"/>
        <v>0</v>
      </c>
      <c r="W1107" s="178">
        <f t="shared" si="521"/>
        <v>4326.47</v>
      </c>
      <c r="X1107" s="32">
        <f t="shared" si="521"/>
        <v>33169.62</v>
      </c>
    </row>
    <row r="1108" spans="1:24" ht="15.75">
      <c r="A1108" s="11"/>
      <c r="B1108" s="176" t="s">
        <v>56</v>
      </c>
      <c r="C1108" s="178"/>
      <c r="D1108" s="178"/>
      <c r="E1108" s="178"/>
      <c r="F1108" s="178"/>
      <c r="G1108" s="178"/>
      <c r="H1108" s="178"/>
      <c r="I1108" s="178"/>
      <c r="J1108" s="178"/>
      <c r="K1108" s="178"/>
      <c r="L1108" s="183"/>
      <c r="M1108" s="183"/>
      <c r="N1108" s="183"/>
      <c r="O1108" s="183"/>
      <c r="P1108" s="183"/>
      <c r="Q1108" s="183"/>
      <c r="R1108" s="183"/>
      <c r="S1108" s="183"/>
      <c r="T1108" s="183"/>
      <c r="U1108" s="183"/>
      <c r="V1108" s="183"/>
      <c r="W1108" s="183"/>
      <c r="X1108" s="183"/>
    </row>
    <row r="1109" spans="1:24" ht="15" hidden="1">
      <c r="A1109" s="11"/>
      <c r="B1109" s="182" t="s">
        <v>12</v>
      </c>
      <c r="C1109" s="178">
        <f>D1109+G1109+K1109</f>
        <v>0</v>
      </c>
      <c r="D1109" s="178"/>
      <c r="E1109" s="178"/>
      <c r="F1109" s="178"/>
      <c r="G1109" s="178">
        <f>H1109+I1109+J1109</f>
        <v>0</v>
      </c>
      <c r="H1109" s="178">
        <v>0</v>
      </c>
      <c r="I1109" s="178">
        <v>0</v>
      </c>
      <c r="J1109" s="178"/>
      <c r="K1109" s="178"/>
      <c r="L1109" s="183">
        <v>13398</v>
      </c>
      <c r="M1109" s="183">
        <f>C1109*L1109</f>
        <v>0</v>
      </c>
      <c r="N1109" s="183">
        <v>15</v>
      </c>
      <c r="O1109" s="183">
        <f>ROUND(M1109*N1109/100,2)</f>
        <v>0</v>
      </c>
      <c r="P1109" s="183"/>
      <c r="Q1109" s="183"/>
      <c r="R1109" s="183"/>
      <c r="S1109" s="183">
        <f>ROUND(M1109*R1109,2)</f>
        <v>0</v>
      </c>
      <c r="T1109" s="183"/>
      <c r="U1109" s="183">
        <v>5</v>
      </c>
      <c r="V1109" s="183">
        <f>ROUND(M1109*U1109/100,2)</f>
        <v>0</v>
      </c>
      <c r="W1109" s="183">
        <f>ROUND((M1109+O1109+S1109+V1109)*0.15,2)</f>
        <v>0</v>
      </c>
      <c r="X1109" s="183">
        <f>M1109+O1109+S1109+V1109+W1109</f>
        <v>0</v>
      </c>
    </row>
    <row r="1110" spans="2:24" s="11" customFormat="1" ht="30">
      <c r="B1110" s="187" t="s">
        <v>83</v>
      </c>
      <c r="C1110" s="178">
        <f>D1110+G1110+K1110</f>
        <v>3</v>
      </c>
      <c r="D1110" s="178"/>
      <c r="E1110" s="178"/>
      <c r="F1110" s="178"/>
      <c r="G1110" s="178">
        <f>H1110+I1110+J1110</f>
        <v>3</v>
      </c>
      <c r="H1110" s="178">
        <v>1</v>
      </c>
      <c r="I1110" s="178">
        <v>2</v>
      </c>
      <c r="J1110" s="178"/>
      <c r="K1110" s="178"/>
      <c r="L1110" s="183">
        <v>16070</v>
      </c>
      <c r="M1110" s="183">
        <f>C1110*L1110</f>
        <v>48210</v>
      </c>
      <c r="N1110" s="183">
        <v>15</v>
      </c>
      <c r="O1110" s="186">
        <f>ROUND(M1110*N1110/100,2)</f>
        <v>7231.5</v>
      </c>
      <c r="P1110" s="183"/>
      <c r="Q1110" s="183"/>
      <c r="R1110" s="183">
        <v>15</v>
      </c>
      <c r="S1110" s="186">
        <f>ROUND(M1110*R1110/100,2)</f>
        <v>7231.5</v>
      </c>
      <c r="T1110" s="183"/>
      <c r="U1110" s="183">
        <v>15</v>
      </c>
      <c r="V1110" s="186">
        <f>ROUND(M1110*U1110/100,2)</f>
        <v>7231.5</v>
      </c>
      <c r="W1110" s="183">
        <f>ROUND((M1110+O1110+S1110+V1110)*0.15,2)</f>
        <v>10485.68</v>
      </c>
      <c r="X1110" s="183">
        <f>M1110+O1110+S1110+V1110+W1110</f>
        <v>80390.18</v>
      </c>
    </row>
    <row r="1111" spans="1:24" ht="15.75">
      <c r="A1111" s="11"/>
      <c r="B1111" s="176" t="s">
        <v>54</v>
      </c>
      <c r="C1111" s="32">
        <f>SUM(C1109:C1110)</f>
        <v>3</v>
      </c>
      <c r="D1111" s="178">
        <f aca="true" t="shared" si="522" ref="D1111:K1111">SUM(D1109:D1110)</f>
        <v>0</v>
      </c>
      <c r="E1111" s="178">
        <f t="shared" si="522"/>
        <v>0</v>
      </c>
      <c r="F1111" s="178">
        <f t="shared" si="522"/>
        <v>0</v>
      </c>
      <c r="G1111" s="178">
        <f t="shared" si="522"/>
        <v>3</v>
      </c>
      <c r="H1111" s="178">
        <f t="shared" si="522"/>
        <v>1</v>
      </c>
      <c r="I1111" s="178">
        <f t="shared" si="522"/>
        <v>2</v>
      </c>
      <c r="J1111" s="178">
        <f t="shared" si="522"/>
        <v>0</v>
      </c>
      <c r="K1111" s="178">
        <f t="shared" si="522"/>
        <v>0</v>
      </c>
      <c r="L1111" s="178"/>
      <c r="M1111" s="178">
        <f>SUM(M1109:M1110)</f>
        <v>48210</v>
      </c>
      <c r="N1111" s="178"/>
      <c r="O1111" s="178">
        <f aca="true" t="shared" si="523" ref="O1111:X1111">SUM(O1109:O1110)</f>
        <v>7231.5</v>
      </c>
      <c r="P1111" s="178">
        <f t="shared" si="523"/>
        <v>0</v>
      </c>
      <c r="Q1111" s="178"/>
      <c r="R1111" s="178"/>
      <c r="S1111" s="178">
        <f t="shared" si="523"/>
        <v>7231.5</v>
      </c>
      <c r="T1111" s="178"/>
      <c r="U1111" s="178"/>
      <c r="V1111" s="178">
        <f t="shared" si="523"/>
        <v>7231.5</v>
      </c>
      <c r="W1111" s="178">
        <f t="shared" si="523"/>
        <v>10485.68</v>
      </c>
      <c r="X1111" s="32">
        <f t="shared" si="523"/>
        <v>80390.18</v>
      </c>
    </row>
    <row r="1112" spans="1:24" ht="15.75">
      <c r="A1112" s="11"/>
      <c r="B1112" s="176" t="s">
        <v>57</v>
      </c>
      <c r="C1112" s="178"/>
      <c r="D1112" s="178"/>
      <c r="E1112" s="178"/>
      <c r="F1112" s="178"/>
      <c r="G1112" s="178"/>
      <c r="H1112" s="178"/>
      <c r="I1112" s="178"/>
      <c r="J1112" s="178"/>
      <c r="K1112" s="178"/>
      <c r="L1112" s="183"/>
      <c r="M1112" s="183"/>
      <c r="N1112" s="183"/>
      <c r="O1112" s="183"/>
      <c r="P1112" s="183"/>
      <c r="Q1112" s="183"/>
      <c r="R1112" s="183"/>
      <c r="S1112" s="183"/>
      <c r="T1112" s="183"/>
      <c r="U1112" s="183"/>
      <c r="V1112" s="183"/>
      <c r="W1112" s="183"/>
      <c r="X1112" s="183"/>
    </row>
    <row r="1113" spans="1:24" ht="15">
      <c r="A1113" s="11"/>
      <c r="B1113" s="182" t="s">
        <v>286</v>
      </c>
      <c r="C1113" s="178">
        <f>D1113+G1113+K1113</f>
        <v>1.25</v>
      </c>
      <c r="D1113" s="178"/>
      <c r="E1113" s="178"/>
      <c r="F1113" s="178"/>
      <c r="G1113" s="178">
        <v>1.25</v>
      </c>
      <c r="H1113" s="178"/>
      <c r="I1113" s="178">
        <f>G1113-H1113-J1113</f>
        <v>1.25</v>
      </c>
      <c r="J1113" s="178"/>
      <c r="K1113" s="178"/>
      <c r="L1113" s="183">
        <v>12266</v>
      </c>
      <c r="M1113" s="186">
        <f>C1113*L1113</f>
        <v>15332.5</v>
      </c>
      <c r="N1113" s="183">
        <v>15</v>
      </c>
      <c r="O1113" s="183">
        <f>ROUND(M1113*N1113/100,2)</f>
        <v>2299.88</v>
      </c>
      <c r="P1113" s="183"/>
      <c r="Q1113" s="183"/>
      <c r="R1113" s="183"/>
      <c r="S1113" s="183">
        <f>ROUND(M1113*R1113,2)</f>
        <v>0</v>
      </c>
      <c r="T1113" s="183"/>
      <c r="U1113" s="183">
        <v>15</v>
      </c>
      <c r="V1113" s="183">
        <f>ROUND(M1113*U1113/100,2)</f>
        <v>2299.88</v>
      </c>
      <c r="W1113" s="183">
        <f>ROUND((M1113+O1113+S1113+V1113)*0.15,2)</f>
        <v>2989.84</v>
      </c>
      <c r="X1113" s="186">
        <f>M1113+O1113+S1113+V1113+W1113</f>
        <v>22922.100000000002</v>
      </c>
    </row>
    <row r="1114" spans="1:24" ht="15.75">
      <c r="A1114" s="11"/>
      <c r="B1114" s="176" t="s">
        <v>54</v>
      </c>
      <c r="C1114" s="32">
        <f>SUM(C1113:C1113)</f>
        <v>1.25</v>
      </c>
      <c r="D1114" s="178">
        <f aca="true" t="shared" si="524" ref="D1114:K1114">SUM(D1113:D1113)</f>
        <v>0</v>
      </c>
      <c r="E1114" s="178">
        <f t="shared" si="524"/>
        <v>0</v>
      </c>
      <c r="F1114" s="178">
        <f t="shared" si="524"/>
        <v>0</v>
      </c>
      <c r="G1114" s="178">
        <f t="shared" si="524"/>
        <v>1.25</v>
      </c>
      <c r="H1114" s="178">
        <f t="shared" si="524"/>
        <v>0</v>
      </c>
      <c r="I1114" s="178">
        <f t="shared" si="524"/>
        <v>1.25</v>
      </c>
      <c r="J1114" s="178">
        <f t="shared" si="524"/>
        <v>0</v>
      </c>
      <c r="K1114" s="178">
        <f t="shared" si="524"/>
        <v>0</v>
      </c>
      <c r="L1114" s="178"/>
      <c r="M1114" s="178">
        <f aca="true" t="shared" si="525" ref="M1114:X1114">SUM(M1113:M1113)</f>
        <v>15332.5</v>
      </c>
      <c r="N1114" s="178"/>
      <c r="O1114" s="178">
        <f t="shared" si="525"/>
        <v>2299.88</v>
      </c>
      <c r="P1114" s="178">
        <f t="shared" si="525"/>
        <v>0</v>
      </c>
      <c r="Q1114" s="178"/>
      <c r="R1114" s="178"/>
      <c r="S1114" s="178">
        <f t="shared" si="525"/>
        <v>0</v>
      </c>
      <c r="T1114" s="178"/>
      <c r="U1114" s="178"/>
      <c r="V1114" s="178">
        <f t="shared" si="525"/>
        <v>2299.88</v>
      </c>
      <c r="W1114" s="178">
        <f t="shared" si="525"/>
        <v>2989.84</v>
      </c>
      <c r="X1114" s="32">
        <f t="shared" si="525"/>
        <v>22922.100000000002</v>
      </c>
    </row>
    <row r="1115" spans="1:24" ht="15.75">
      <c r="A1115" s="11"/>
      <c r="B1115" s="176" t="s">
        <v>58</v>
      </c>
      <c r="C1115" s="178"/>
      <c r="D1115" s="178"/>
      <c r="E1115" s="178"/>
      <c r="F1115" s="178"/>
      <c r="G1115" s="178"/>
      <c r="H1115" s="178"/>
      <c r="I1115" s="178"/>
      <c r="J1115" s="178"/>
      <c r="K1115" s="178"/>
      <c r="L1115" s="183"/>
      <c r="M1115" s="183"/>
      <c r="N1115" s="183"/>
      <c r="O1115" s="183"/>
      <c r="P1115" s="183"/>
      <c r="Q1115" s="183"/>
      <c r="R1115" s="183"/>
      <c r="S1115" s="183"/>
      <c r="T1115" s="183"/>
      <c r="U1115" s="183"/>
      <c r="V1115" s="183"/>
      <c r="W1115" s="183"/>
      <c r="X1115" s="183"/>
    </row>
    <row r="1116" spans="1:24" ht="15">
      <c r="A1116" s="11"/>
      <c r="B1116" s="231" t="s">
        <v>114</v>
      </c>
      <c r="C1116" s="178">
        <f>D1116+G1116+K1116</f>
        <v>1</v>
      </c>
      <c r="D1116" s="178"/>
      <c r="E1116" s="178"/>
      <c r="F1116" s="178"/>
      <c r="G1116" s="178">
        <f>H1116+I1116+J1116</f>
        <v>1</v>
      </c>
      <c r="H1116" s="178"/>
      <c r="I1116" s="178">
        <v>1</v>
      </c>
      <c r="J1116" s="178"/>
      <c r="K1116" s="178"/>
      <c r="L1116" s="183">
        <v>19561</v>
      </c>
      <c r="M1116" s="183">
        <f>C1116*L1116</f>
        <v>19561</v>
      </c>
      <c r="N1116" s="183">
        <v>15</v>
      </c>
      <c r="O1116" s="183">
        <f>ROUND(M1116*N1116/100,2)</f>
        <v>2934.15</v>
      </c>
      <c r="P1116" s="183"/>
      <c r="Q1116" s="183"/>
      <c r="R1116" s="183"/>
      <c r="S1116" s="183">
        <f>ROUND(M1116*R1116,2)</f>
        <v>0</v>
      </c>
      <c r="T1116" s="183"/>
      <c r="U1116" s="183">
        <v>15</v>
      </c>
      <c r="V1116" s="183">
        <f>ROUND(M1116*U1116/100,2)</f>
        <v>2934.15</v>
      </c>
      <c r="W1116" s="186">
        <f>ROUND((M1116+O1116+S1116+V1116)*0.15,2)</f>
        <v>3814.4</v>
      </c>
      <c r="X1116" s="186">
        <f>M1116+O1116+S1116+V1116+W1116</f>
        <v>29243.700000000004</v>
      </c>
    </row>
    <row r="1117" spans="1:24" ht="15" hidden="1">
      <c r="A1117" s="11"/>
      <c r="B1117" s="182" t="s">
        <v>79</v>
      </c>
      <c r="C1117" s="178">
        <f>D1117+G1117+K1117</f>
        <v>0</v>
      </c>
      <c r="D1117" s="178"/>
      <c r="E1117" s="178"/>
      <c r="F1117" s="178"/>
      <c r="G1117" s="178">
        <v>0</v>
      </c>
      <c r="H1117" s="178"/>
      <c r="I1117" s="178">
        <f>G1117-H1117-J1117</f>
        <v>0</v>
      </c>
      <c r="J1117" s="178"/>
      <c r="K1117" s="178"/>
      <c r="L1117" s="183">
        <v>9042</v>
      </c>
      <c r="M1117" s="183">
        <f>C1117*L1117</f>
        <v>0</v>
      </c>
      <c r="N1117" s="183">
        <v>4</v>
      </c>
      <c r="O1117" s="183">
        <f>ROUND(M1117*N1117/100,2)</f>
        <v>0</v>
      </c>
      <c r="P1117" s="183"/>
      <c r="Q1117" s="183"/>
      <c r="R1117" s="183"/>
      <c r="S1117" s="183">
        <f>ROUND(M1117*R1117,2)</f>
        <v>0</v>
      </c>
      <c r="T1117" s="183"/>
      <c r="U1117" s="183">
        <v>10</v>
      </c>
      <c r="V1117" s="183">
        <f>ROUND(M1117*U1117/100,2)</f>
        <v>0</v>
      </c>
      <c r="W1117" s="183">
        <f>ROUND((M1117+O1117+S1117+V1117)*0.15,2)</f>
        <v>0</v>
      </c>
      <c r="X1117" s="183">
        <f>M1117+O1117+S1117+V1117+W1117</f>
        <v>0</v>
      </c>
    </row>
    <row r="1118" spans="1:24" ht="15.75">
      <c r="A1118" s="11"/>
      <c r="B1118" s="176" t="s">
        <v>54</v>
      </c>
      <c r="C1118" s="32">
        <f>SUM(C1116:C1117)</f>
        <v>1</v>
      </c>
      <c r="D1118" s="178">
        <f aca="true" t="shared" si="526" ref="D1118:X1118">SUM(D1116:D1117)</f>
        <v>0</v>
      </c>
      <c r="E1118" s="178">
        <f t="shared" si="526"/>
        <v>0</v>
      </c>
      <c r="F1118" s="178">
        <f t="shared" si="526"/>
        <v>0</v>
      </c>
      <c r="G1118" s="178">
        <f t="shared" si="526"/>
        <v>1</v>
      </c>
      <c r="H1118" s="178">
        <f t="shared" si="526"/>
        <v>0</v>
      </c>
      <c r="I1118" s="178">
        <f t="shared" si="526"/>
        <v>1</v>
      </c>
      <c r="J1118" s="178">
        <f t="shared" si="526"/>
        <v>0</v>
      </c>
      <c r="K1118" s="178">
        <f t="shared" si="526"/>
        <v>0</v>
      </c>
      <c r="L1118" s="178"/>
      <c r="M1118" s="178">
        <f t="shared" si="526"/>
        <v>19561</v>
      </c>
      <c r="N1118" s="178"/>
      <c r="O1118" s="178">
        <f t="shared" si="526"/>
        <v>2934.15</v>
      </c>
      <c r="P1118" s="178">
        <f t="shared" si="526"/>
        <v>0</v>
      </c>
      <c r="Q1118" s="178"/>
      <c r="R1118" s="178"/>
      <c r="S1118" s="178">
        <f t="shared" si="526"/>
        <v>0</v>
      </c>
      <c r="T1118" s="178"/>
      <c r="U1118" s="178"/>
      <c r="V1118" s="178">
        <f t="shared" si="526"/>
        <v>2934.15</v>
      </c>
      <c r="W1118" s="178">
        <f t="shared" si="526"/>
        <v>3814.4</v>
      </c>
      <c r="X1118" s="32">
        <f t="shared" si="526"/>
        <v>29243.700000000004</v>
      </c>
    </row>
    <row r="1119" spans="1:24" ht="15.75">
      <c r="A1119" s="11"/>
      <c r="B1119" s="18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</row>
    <row r="1120" spans="2:24" s="142" customFormat="1" ht="15.75">
      <c r="B1120" s="181" t="s">
        <v>55</v>
      </c>
      <c r="C1120" s="194">
        <f>C1107</f>
        <v>1</v>
      </c>
      <c r="D1120" s="194">
        <f aca="true" t="shared" si="527" ref="D1120:K1120">D1107</f>
        <v>0</v>
      </c>
      <c r="E1120" s="194">
        <f t="shared" si="527"/>
        <v>0</v>
      </c>
      <c r="F1120" s="194">
        <f t="shared" si="527"/>
        <v>0</v>
      </c>
      <c r="G1120" s="194">
        <f t="shared" si="527"/>
        <v>1</v>
      </c>
      <c r="H1120" s="194">
        <f t="shared" si="527"/>
        <v>0</v>
      </c>
      <c r="I1120" s="194">
        <f t="shared" si="527"/>
        <v>1</v>
      </c>
      <c r="J1120" s="194">
        <f t="shared" si="527"/>
        <v>0</v>
      </c>
      <c r="K1120" s="194">
        <f t="shared" si="527"/>
        <v>0</v>
      </c>
      <c r="L1120" s="194"/>
      <c r="M1120" s="194">
        <f aca="true" t="shared" si="528" ref="M1120:V1120">M1107</f>
        <v>25081</v>
      </c>
      <c r="N1120" s="194"/>
      <c r="O1120" s="194">
        <f t="shared" si="528"/>
        <v>3762.15</v>
      </c>
      <c r="P1120" s="194">
        <f t="shared" si="528"/>
        <v>0</v>
      </c>
      <c r="Q1120" s="194"/>
      <c r="R1120" s="194"/>
      <c r="S1120" s="194">
        <f t="shared" si="528"/>
        <v>0</v>
      </c>
      <c r="T1120" s="194"/>
      <c r="U1120" s="194"/>
      <c r="V1120" s="194">
        <f t="shared" si="528"/>
        <v>0</v>
      </c>
      <c r="W1120" s="194">
        <f>W1106</f>
        <v>4326.47</v>
      </c>
      <c r="X1120" s="194">
        <f>X1106</f>
        <v>33169.62</v>
      </c>
    </row>
    <row r="1121" spans="2:24" s="142" customFormat="1" ht="15.75">
      <c r="B1121" s="181" t="s">
        <v>56</v>
      </c>
      <c r="C1121" s="144">
        <f>C1111</f>
        <v>3</v>
      </c>
      <c r="D1121" s="144">
        <f aca="true" t="shared" si="529" ref="D1121:K1121">D1111</f>
        <v>0</v>
      </c>
      <c r="E1121" s="144">
        <f t="shared" si="529"/>
        <v>0</v>
      </c>
      <c r="F1121" s="144">
        <f t="shared" si="529"/>
        <v>0</v>
      </c>
      <c r="G1121" s="144">
        <f t="shared" si="529"/>
        <v>3</v>
      </c>
      <c r="H1121" s="144">
        <f t="shared" si="529"/>
        <v>1</v>
      </c>
      <c r="I1121" s="144">
        <f t="shared" si="529"/>
        <v>2</v>
      </c>
      <c r="J1121" s="144">
        <f t="shared" si="529"/>
        <v>0</v>
      </c>
      <c r="K1121" s="144">
        <f t="shared" si="529"/>
        <v>0</v>
      </c>
      <c r="L1121" s="144"/>
      <c r="M1121" s="144">
        <f>M1111</f>
        <v>48210</v>
      </c>
      <c r="N1121" s="144"/>
      <c r="O1121" s="144">
        <f aca="true" t="shared" si="530" ref="O1121:X1121">O1111</f>
        <v>7231.5</v>
      </c>
      <c r="P1121" s="144">
        <f t="shared" si="530"/>
        <v>0</v>
      </c>
      <c r="Q1121" s="144"/>
      <c r="R1121" s="144"/>
      <c r="S1121" s="144">
        <f t="shared" si="530"/>
        <v>7231.5</v>
      </c>
      <c r="T1121" s="144"/>
      <c r="U1121" s="144"/>
      <c r="V1121" s="144">
        <f t="shared" si="530"/>
        <v>7231.5</v>
      </c>
      <c r="W1121" s="144">
        <f t="shared" si="530"/>
        <v>10485.68</v>
      </c>
      <c r="X1121" s="144">
        <f t="shared" si="530"/>
        <v>80390.18</v>
      </c>
    </row>
    <row r="1122" spans="2:24" s="142" customFormat="1" ht="15.75">
      <c r="B1122" s="181" t="s">
        <v>57</v>
      </c>
      <c r="C1122" s="194">
        <f>C1114</f>
        <v>1.25</v>
      </c>
      <c r="D1122" s="194">
        <f aca="true" t="shared" si="531" ref="D1122:K1122">D1114</f>
        <v>0</v>
      </c>
      <c r="E1122" s="194">
        <f t="shared" si="531"/>
        <v>0</v>
      </c>
      <c r="F1122" s="194">
        <f t="shared" si="531"/>
        <v>0</v>
      </c>
      <c r="G1122" s="194">
        <f t="shared" si="531"/>
        <v>1.25</v>
      </c>
      <c r="H1122" s="194">
        <f t="shared" si="531"/>
        <v>0</v>
      </c>
      <c r="I1122" s="194">
        <f t="shared" si="531"/>
        <v>1.25</v>
      </c>
      <c r="J1122" s="194">
        <f t="shared" si="531"/>
        <v>0</v>
      </c>
      <c r="K1122" s="194">
        <f t="shared" si="531"/>
        <v>0</v>
      </c>
      <c r="L1122" s="194"/>
      <c r="M1122" s="194">
        <f aca="true" t="shared" si="532" ref="M1122:V1122">M1114</f>
        <v>15332.5</v>
      </c>
      <c r="N1122" s="194"/>
      <c r="O1122" s="194">
        <f t="shared" si="532"/>
        <v>2299.88</v>
      </c>
      <c r="P1122" s="194">
        <f t="shared" si="532"/>
        <v>0</v>
      </c>
      <c r="Q1122" s="194"/>
      <c r="R1122" s="194"/>
      <c r="S1122" s="194">
        <f t="shared" si="532"/>
        <v>0</v>
      </c>
      <c r="T1122" s="194"/>
      <c r="U1122" s="194"/>
      <c r="V1122" s="194">
        <f t="shared" si="532"/>
        <v>2299.88</v>
      </c>
      <c r="W1122" s="194">
        <f>W1114</f>
        <v>2989.84</v>
      </c>
      <c r="X1122" s="194">
        <f>X1114</f>
        <v>22922.100000000002</v>
      </c>
    </row>
    <row r="1123" spans="2:24" s="142" customFormat="1" ht="15.75">
      <c r="B1123" s="181" t="s">
        <v>58</v>
      </c>
      <c r="C1123" s="194">
        <f>C1118</f>
        <v>1</v>
      </c>
      <c r="D1123" s="194">
        <f aca="true" t="shared" si="533" ref="D1123:K1123">D1118</f>
        <v>0</v>
      </c>
      <c r="E1123" s="194">
        <f t="shared" si="533"/>
        <v>0</v>
      </c>
      <c r="F1123" s="194">
        <f t="shared" si="533"/>
        <v>0</v>
      </c>
      <c r="G1123" s="194">
        <f t="shared" si="533"/>
        <v>1</v>
      </c>
      <c r="H1123" s="194">
        <f t="shared" si="533"/>
        <v>0</v>
      </c>
      <c r="I1123" s="194">
        <f t="shared" si="533"/>
        <v>1</v>
      </c>
      <c r="J1123" s="194">
        <f t="shared" si="533"/>
        <v>0</v>
      </c>
      <c r="K1123" s="194">
        <f t="shared" si="533"/>
        <v>0</v>
      </c>
      <c r="L1123" s="194"/>
      <c r="M1123" s="194">
        <f aca="true" t="shared" si="534" ref="M1123:W1123">M1118</f>
        <v>19561</v>
      </c>
      <c r="N1123" s="194"/>
      <c r="O1123" s="194">
        <f t="shared" si="534"/>
        <v>2934.15</v>
      </c>
      <c r="P1123" s="194">
        <f t="shared" si="534"/>
        <v>0</v>
      </c>
      <c r="Q1123" s="194"/>
      <c r="R1123" s="194"/>
      <c r="S1123" s="194">
        <f t="shared" si="534"/>
        <v>0</v>
      </c>
      <c r="T1123" s="194"/>
      <c r="U1123" s="194"/>
      <c r="V1123" s="194">
        <f t="shared" si="534"/>
        <v>2934.15</v>
      </c>
      <c r="W1123" s="194">
        <f t="shared" si="534"/>
        <v>3814.4</v>
      </c>
      <c r="X1123" s="194">
        <f>X1118</f>
        <v>29243.700000000004</v>
      </c>
    </row>
    <row r="1124" spans="2:24" s="14" customFormat="1" ht="15.75">
      <c r="B1124" s="51" t="s">
        <v>59</v>
      </c>
      <c r="C1124" s="144">
        <f>SUM(C1120:C1123)</f>
        <v>6.25</v>
      </c>
      <c r="D1124" s="144">
        <f aca="true" t="shared" si="535" ref="D1124:K1124">SUM(D1120:D1123)</f>
        <v>0</v>
      </c>
      <c r="E1124" s="144">
        <f t="shared" si="535"/>
        <v>0</v>
      </c>
      <c r="F1124" s="144">
        <f t="shared" si="535"/>
        <v>0</v>
      </c>
      <c r="G1124" s="144">
        <f t="shared" si="535"/>
        <v>6.25</v>
      </c>
      <c r="H1124" s="144">
        <f t="shared" si="535"/>
        <v>1</v>
      </c>
      <c r="I1124" s="144">
        <f t="shared" si="535"/>
        <v>5.25</v>
      </c>
      <c r="J1124" s="144">
        <f t="shared" si="535"/>
        <v>0</v>
      </c>
      <c r="K1124" s="144">
        <f t="shared" si="535"/>
        <v>0</v>
      </c>
      <c r="L1124" s="144"/>
      <c r="M1124" s="144">
        <f aca="true" t="shared" si="536" ref="M1124:X1124">SUM(M1120:M1123)</f>
        <v>108184.5</v>
      </c>
      <c r="N1124" s="144"/>
      <c r="O1124" s="144">
        <f t="shared" si="536"/>
        <v>16227.679999999998</v>
      </c>
      <c r="P1124" s="144">
        <f t="shared" si="536"/>
        <v>0</v>
      </c>
      <c r="Q1124" s="144"/>
      <c r="R1124" s="144"/>
      <c r="S1124" s="144">
        <f t="shared" si="536"/>
        <v>7231.5</v>
      </c>
      <c r="T1124" s="144"/>
      <c r="U1124" s="144"/>
      <c r="V1124" s="144">
        <f t="shared" si="536"/>
        <v>12465.53</v>
      </c>
      <c r="W1124" s="144">
        <f t="shared" si="536"/>
        <v>21616.390000000003</v>
      </c>
      <c r="X1124" s="144">
        <f t="shared" si="536"/>
        <v>165725.6</v>
      </c>
    </row>
    <row r="1125" spans="2:24" s="14" customFormat="1" ht="12.75">
      <c r="B1125" s="50"/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57"/>
    </row>
    <row r="1126" spans="2:24" s="11" customFormat="1" ht="18">
      <c r="B1126" s="297" t="s">
        <v>328</v>
      </c>
      <c r="C1126" s="297"/>
      <c r="D1126" s="297"/>
      <c r="E1126" s="297"/>
      <c r="F1126" s="297"/>
      <c r="G1126" s="297"/>
      <c r="H1126" s="297"/>
      <c r="I1126" s="297"/>
      <c r="J1126" s="297"/>
      <c r="K1126" s="297"/>
      <c r="L1126" s="297"/>
      <c r="M1126" s="297"/>
      <c r="N1126" s="297"/>
      <c r="O1126" s="297"/>
      <c r="P1126" s="297"/>
      <c r="Q1126" s="297"/>
      <c r="R1126" s="297"/>
      <c r="S1126" s="297"/>
      <c r="T1126" s="297"/>
      <c r="U1126" s="297"/>
      <c r="V1126" s="297"/>
      <c r="W1126" s="297"/>
      <c r="X1126" s="297"/>
    </row>
    <row r="1127" spans="2:24" s="11" customFormat="1" ht="14.25" customHeight="1">
      <c r="B1127" s="88"/>
      <c r="C1127" s="88"/>
      <c r="D1127" s="88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</row>
    <row r="1128" spans="1:24" s="90" customFormat="1" ht="12.75" customHeight="1">
      <c r="A1128" s="283" t="s">
        <v>52</v>
      </c>
      <c r="B1128" s="284" t="s">
        <v>0</v>
      </c>
      <c r="C1128" s="284" t="s">
        <v>51</v>
      </c>
      <c r="D1128" s="284"/>
      <c r="E1128" s="284"/>
      <c r="F1128" s="284"/>
      <c r="G1128" s="284"/>
      <c r="H1128" s="284"/>
      <c r="I1128" s="284"/>
      <c r="J1128" s="284"/>
      <c r="K1128" s="284"/>
      <c r="L1128" s="284" t="s">
        <v>105</v>
      </c>
      <c r="M1128" s="284" t="s">
        <v>71</v>
      </c>
      <c r="N1128" s="285" t="s">
        <v>72</v>
      </c>
      <c r="O1128" s="286"/>
      <c r="P1128" s="286"/>
      <c r="Q1128" s="287"/>
      <c r="R1128" s="284" t="s">
        <v>74</v>
      </c>
      <c r="S1128" s="284"/>
      <c r="T1128" s="284"/>
      <c r="U1128" s="284"/>
      <c r="V1128" s="284"/>
      <c r="W1128" s="288" t="s">
        <v>75</v>
      </c>
      <c r="X1128" s="284" t="s">
        <v>76</v>
      </c>
    </row>
    <row r="1129" spans="1:24" s="90" customFormat="1" ht="81" customHeight="1">
      <c r="A1129" s="283"/>
      <c r="B1129" s="284"/>
      <c r="C1129" s="157" t="s">
        <v>48</v>
      </c>
      <c r="D1129" s="290" t="s">
        <v>49</v>
      </c>
      <c r="E1129" s="290"/>
      <c r="F1129" s="290"/>
      <c r="G1129" s="291" t="s">
        <v>39</v>
      </c>
      <c r="H1129" s="291"/>
      <c r="I1129" s="291"/>
      <c r="J1129" s="291"/>
      <c r="K1129" s="157" t="s">
        <v>50</v>
      </c>
      <c r="L1129" s="284"/>
      <c r="M1129" s="284"/>
      <c r="N1129" s="284" t="s">
        <v>157</v>
      </c>
      <c r="O1129" s="284"/>
      <c r="P1129" s="130" t="s">
        <v>73</v>
      </c>
      <c r="Q1129" s="129" t="s">
        <v>195</v>
      </c>
      <c r="R1129" s="284" t="s">
        <v>158</v>
      </c>
      <c r="S1129" s="284"/>
      <c r="T1129" s="130" t="s">
        <v>77</v>
      </c>
      <c r="U1129" s="284" t="s">
        <v>159</v>
      </c>
      <c r="V1129" s="284"/>
      <c r="W1129" s="289"/>
      <c r="X1129" s="284"/>
    </row>
    <row r="1130" spans="1:24" s="132" customFormat="1" ht="15">
      <c r="A1130" s="133"/>
      <c r="B1130" s="163"/>
      <c r="C1130" s="164"/>
      <c r="D1130" s="164" t="s">
        <v>48</v>
      </c>
      <c r="E1130" s="164" t="s">
        <v>196</v>
      </c>
      <c r="F1130" s="164" t="s">
        <v>197</v>
      </c>
      <c r="G1130" s="164" t="s">
        <v>48</v>
      </c>
      <c r="H1130" s="164" t="s">
        <v>196</v>
      </c>
      <c r="I1130" s="164" t="s">
        <v>197</v>
      </c>
      <c r="J1130" s="165" t="s">
        <v>69</v>
      </c>
      <c r="K1130" s="164"/>
      <c r="L1130" s="163"/>
      <c r="M1130" s="163"/>
      <c r="N1130" s="163"/>
      <c r="O1130" s="163"/>
      <c r="P1130" s="163"/>
      <c r="Q1130" s="163"/>
      <c r="R1130" s="163"/>
      <c r="S1130" s="163"/>
      <c r="T1130" s="163"/>
      <c r="U1130" s="163"/>
      <c r="V1130" s="163"/>
      <c r="W1130" s="163"/>
      <c r="X1130" s="163"/>
    </row>
    <row r="1131" spans="1:24" ht="15.75">
      <c r="A1131" s="11"/>
      <c r="B1131" s="189" t="s">
        <v>55</v>
      </c>
      <c r="C1131" s="63"/>
      <c r="D1131" s="63"/>
      <c r="E1131" s="63"/>
      <c r="F1131" s="63"/>
      <c r="G1131" s="64"/>
      <c r="H1131" s="64"/>
      <c r="I1131" s="64"/>
      <c r="J1131" s="64"/>
      <c r="K1131" s="65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</row>
    <row r="1132" spans="1:24" ht="30">
      <c r="A1132" s="11"/>
      <c r="B1132" s="187" t="s">
        <v>41</v>
      </c>
      <c r="C1132" s="178">
        <f>D1132+G1132+K1132</f>
        <v>4</v>
      </c>
      <c r="D1132" s="178"/>
      <c r="E1132" s="178"/>
      <c r="F1132" s="178"/>
      <c r="G1132" s="178">
        <f>H1132+I1132+J1132</f>
        <v>4</v>
      </c>
      <c r="H1132" s="178">
        <v>2</v>
      </c>
      <c r="I1132" s="178">
        <v>1.75</v>
      </c>
      <c r="J1132" s="178">
        <v>0.25</v>
      </c>
      <c r="K1132" s="178"/>
      <c r="L1132" s="183">
        <v>25081</v>
      </c>
      <c r="M1132" s="183">
        <f>C1132*L1132</f>
        <v>100324</v>
      </c>
      <c r="N1132" s="183">
        <v>15</v>
      </c>
      <c r="O1132" s="186">
        <f>ROUND(M1132*N1132/100,2)</f>
        <v>15048.6</v>
      </c>
      <c r="P1132" s="183"/>
      <c r="Q1132" s="183"/>
      <c r="R1132" s="183">
        <v>15</v>
      </c>
      <c r="S1132" s="186">
        <f>ROUND(M1132*R1132/100,2)</f>
        <v>15048.6</v>
      </c>
      <c r="T1132" s="183"/>
      <c r="U1132" s="183">
        <v>15</v>
      </c>
      <c r="V1132" s="186">
        <f>ROUND(M1132*U1132/100,2)</f>
        <v>15048.6</v>
      </c>
      <c r="W1132" s="183">
        <f>ROUND((M1132+O1132+S1132+V1132)*0.15,2)</f>
        <v>21820.47</v>
      </c>
      <c r="X1132" s="183">
        <f>M1132+O1132+S1132+V1132+W1132</f>
        <v>167290.27000000002</v>
      </c>
    </row>
    <row r="1133" spans="1:24" ht="15.75">
      <c r="A1133" s="11"/>
      <c r="B1133" s="176" t="s">
        <v>54</v>
      </c>
      <c r="C1133" s="32">
        <f>SUM(C1132:C1132)</f>
        <v>4</v>
      </c>
      <c r="D1133" s="178">
        <f aca="true" t="shared" si="537" ref="D1133:K1133">SUM(D1132:D1132)</f>
        <v>0</v>
      </c>
      <c r="E1133" s="178">
        <f t="shared" si="537"/>
        <v>0</v>
      </c>
      <c r="F1133" s="178">
        <f t="shared" si="537"/>
        <v>0</v>
      </c>
      <c r="G1133" s="178">
        <f aca="true" t="shared" si="538" ref="G1133:G1143">H1133+I1133+J1133</f>
        <v>4</v>
      </c>
      <c r="H1133" s="178">
        <f t="shared" si="537"/>
        <v>2</v>
      </c>
      <c r="I1133" s="178">
        <f t="shared" si="537"/>
        <v>1.75</v>
      </c>
      <c r="J1133" s="178">
        <f t="shared" si="537"/>
        <v>0.25</v>
      </c>
      <c r="K1133" s="178">
        <f t="shared" si="537"/>
        <v>0</v>
      </c>
      <c r="L1133" s="178"/>
      <c r="M1133" s="178">
        <f>SUM(M1132:M1132)</f>
        <v>100324</v>
      </c>
      <c r="N1133" s="178"/>
      <c r="O1133" s="178">
        <f>SUM(O1132:O1132)</f>
        <v>15048.6</v>
      </c>
      <c r="P1133" s="178">
        <f>SUM(P1132:P1132)</f>
        <v>0</v>
      </c>
      <c r="Q1133" s="178"/>
      <c r="R1133" s="178"/>
      <c r="S1133" s="178">
        <f>SUM(S1132:S1132)</f>
        <v>15048.6</v>
      </c>
      <c r="T1133" s="178"/>
      <c r="U1133" s="178"/>
      <c r="V1133" s="178">
        <f>SUM(V1132:V1132)</f>
        <v>15048.6</v>
      </c>
      <c r="W1133" s="178">
        <f>SUM(W1132:W1132)</f>
        <v>21820.47</v>
      </c>
      <c r="X1133" s="32">
        <f>SUM(X1132:X1132)</f>
        <v>167290.27000000002</v>
      </c>
    </row>
    <row r="1134" spans="1:24" ht="15.75">
      <c r="A1134" s="11"/>
      <c r="B1134" s="190" t="s">
        <v>56</v>
      </c>
      <c r="C1134" s="178"/>
      <c r="D1134" s="178"/>
      <c r="E1134" s="178"/>
      <c r="F1134" s="178"/>
      <c r="G1134" s="178"/>
      <c r="H1134" s="178"/>
      <c r="I1134" s="178"/>
      <c r="J1134" s="178"/>
      <c r="K1134" s="178"/>
      <c r="L1134" s="183"/>
      <c r="M1134" s="183"/>
      <c r="N1134" s="183"/>
      <c r="O1134" s="183"/>
      <c r="P1134" s="183"/>
      <c r="Q1134" s="183"/>
      <c r="R1134" s="183"/>
      <c r="S1134" s="183"/>
      <c r="T1134" s="183"/>
      <c r="U1134" s="183"/>
      <c r="V1134" s="183"/>
      <c r="W1134" s="183"/>
      <c r="X1134" s="183"/>
    </row>
    <row r="1135" spans="1:24" ht="15">
      <c r="A1135" s="11"/>
      <c r="B1135" s="182" t="s">
        <v>296</v>
      </c>
      <c r="C1135" s="178">
        <f>D1135+G1135+K1135</f>
        <v>3</v>
      </c>
      <c r="D1135" s="178"/>
      <c r="E1135" s="178"/>
      <c r="F1135" s="178"/>
      <c r="G1135" s="178">
        <f t="shared" si="538"/>
        <v>3</v>
      </c>
      <c r="H1135" s="178">
        <v>1.5</v>
      </c>
      <c r="I1135" s="178">
        <v>1.25</v>
      </c>
      <c r="J1135" s="178">
        <v>0.25</v>
      </c>
      <c r="K1135" s="178"/>
      <c r="L1135" s="183">
        <v>15006</v>
      </c>
      <c r="M1135" s="183">
        <f>C1135*L1135</f>
        <v>45018</v>
      </c>
      <c r="N1135" s="183">
        <v>15</v>
      </c>
      <c r="O1135" s="186">
        <f>ROUND(M1135*N1135/100,2)</f>
        <v>6752.7</v>
      </c>
      <c r="P1135" s="183"/>
      <c r="Q1135" s="183"/>
      <c r="R1135" s="183"/>
      <c r="S1135" s="183">
        <f>ROUND(M1135*R1135,2)</f>
        <v>0</v>
      </c>
      <c r="T1135" s="183"/>
      <c r="U1135" s="183">
        <v>15</v>
      </c>
      <c r="V1135" s="186">
        <f>ROUND(M1135*U1135/100,2)</f>
        <v>6752.7</v>
      </c>
      <c r="W1135" s="183">
        <f>ROUND((M1135+O1135+S1135+V1135)*0.15,2)</f>
        <v>8778.51</v>
      </c>
      <c r="X1135" s="183">
        <f>M1135+O1135+S1135+V1135+W1135</f>
        <v>67301.90999999999</v>
      </c>
    </row>
    <row r="1136" spans="1:24" ht="30">
      <c r="A1136" s="11"/>
      <c r="B1136" s="187" t="s">
        <v>83</v>
      </c>
      <c r="C1136" s="178">
        <f>D1136+G1136+K1136</f>
        <v>8.75</v>
      </c>
      <c r="D1136" s="178"/>
      <c r="E1136" s="178"/>
      <c r="F1136" s="178"/>
      <c r="G1136" s="178">
        <f>H1136+I1136+J1136</f>
        <v>8.75</v>
      </c>
      <c r="H1136" s="178">
        <v>4.5</v>
      </c>
      <c r="I1136" s="178">
        <v>4</v>
      </c>
      <c r="J1136" s="178">
        <v>0.25</v>
      </c>
      <c r="K1136" s="178"/>
      <c r="L1136" s="183">
        <f>L1110</f>
        <v>16070</v>
      </c>
      <c r="M1136" s="186">
        <f>C1136*L1136</f>
        <v>140612.5</v>
      </c>
      <c r="N1136" s="183">
        <v>15</v>
      </c>
      <c r="O1136" s="183">
        <f>ROUND(M1136*N1136/100,2)</f>
        <v>21091.88</v>
      </c>
      <c r="P1136" s="183"/>
      <c r="Q1136" s="183"/>
      <c r="R1136" s="183">
        <v>15</v>
      </c>
      <c r="S1136" s="183">
        <f>ROUND(M1136*R1136/100,2)</f>
        <v>21091.88</v>
      </c>
      <c r="T1136" s="183"/>
      <c r="U1136" s="183">
        <v>15</v>
      </c>
      <c r="V1136" s="183">
        <f>ROUND(M1136*U1136/100,2)</f>
        <v>21091.88</v>
      </c>
      <c r="W1136" s="183">
        <f>ROUND((M1136+O1136+S1136+V1136)*0.15,2)</f>
        <v>30583.22</v>
      </c>
      <c r="X1136" s="183">
        <f>M1136+O1136+S1136+V1136+W1136</f>
        <v>234471.36000000002</v>
      </c>
    </row>
    <row r="1137" spans="1:24" ht="15.75">
      <c r="A1137" s="11"/>
      <c r="B1137" s="176" t="s">
        <v>54</v>
      </c>
      <c r="C1137" s="32">
        <f>SUM(C1135:C1136)</f>
        <v>11.75</v>
      </c>
      <c r="D1137" s="178">
        <f aca="true" t="shared" si="539" ref="D1137:X1137">SUM(D1135:D1136)</f>
        <v>0</v>
      </c>
      <c r="E1137" s="178">
        <f t="shared" si="539"/>
        <v>0</v>
      </c>
      <c r="F1137" s="178">
        <f t="shared" si="539"/>
        <v>0</v>
      </c>
      <c r="G1137" s="178">
        <f t="shared" si="539"/>
        <v>11.75</v>
      </c>
      <c r="H1137" s="178">
        <f t="shared" si="539"/>
        <v>6</v>
      </c>
      <c r="I1137" s="178">
        <f t="shared" si="539"/>
        <v>5.25</v>
      </c>
      <c r="J1137" s="178">
        <f t="shared" si="539"/>
        <v>0.5</v>
      </c>
      <c r="K1137" s="178">
        <f t="shared" si="539"/>
        <v>0</v>
      </c>
      <c r="L1137" s="178">
        <f t="shared" si="539"/>
        <v>31076</v>
      </c>
      <c r="M1137" s="178">
        <f t="shared" si="539"/>
        <v>185630.5</v>
      </c>
      <c r="N1137" s="178"/>
      <c r="O1137" s="178">
        <f t="shared" si="539"/>
        <v>27844.58</v>
      </c>
      <c r="P1137" s="178">
        <f t="shared" si="539"/>
        <v>0</v>
      </c>
      <c r="Q1137" s="178"/>
      <c r="R1137" s="178"/>
      <c r="S1137" s="178">
        <f t="shared" si="539"/>
        <v>21091.88</v>
      </c>
      <c r="T1137" s="178"/>
      <c r="U1137" s="178"/>
      <c r="V1137" s="178">
        <f t="shared" si="539"/>
        <v>27844.58</v>
      </c>
      <c r="W1137" s="178">
        <f t="shared" si="539"/>
        <v>39361.73</v>
      </c>
      <c r="X1137" s="32">
        <f t="shared" si="539"/>
        <v>301773.27</v>
      </c>
    </row>
    <row r="1138" spans="1:24" ht="15.75">
      <c r="A1138" s="11"/>
      <c r="B1138" s="190" t="s">
        <v>57</v>
      </c>
      <c r="C1138" s="178"/>
      <c r="D1138" s="178"/>
      <c r="E1138" s="178"/>
      <c r="F1138" s="178"/>
      <c r="G1138" s="178"/>
      <c r="H1138" s="178"/>
      <c r="I1138" s="178"/>
      <c r="J1138" s="178"/>
      <c r="K1138" s="178"/>
      <c r="L1138" s="183"/>
      <c r="M1138" s="183"/>
      <c r="N1138" s="183"/>
      <c r="O1138" s="183"/>
      <c r="P1138" s="183"/>
      <c r="Q1138" s="183"/>
      <c r="R1138" s="183"/>
      <c r="S1138" s="183"/>
      <c r="T1138" s="183"/>
      <c r="U1138" s="183"/>
      <c r="V1138" s="183"/>
      <c r="W1138" s="183"/>
      <c r="X1138" s="183"/>
    </row>
    <row r="1139" spans="1:24" ht="15">
      <c r="A1139" s="11"/>
      <c r="B1139" s="182" t="s">
        <v>286</v>
      </c>
      <c r="C1139" s="178">
        <f>G1139</f>
        <v>2</v>
      </c>
      <c r="D1139" s="178"/>
      <c r="E1139" s="178"/>
      <c r="F1139" s="178"/>
      <c r="G1139" s="178">
        <f t="shared" si="538"/>
        <v>2</v>
      </c>
      <c r="H1139" s="178">
        <v>1.5</v>
      </c>
      <c r="I1139" s="178">
        <v>0.25</v>
      </c>
      <c r="J1139" s="178">
        <v>0.25</v>
      </c>
      <c r="K1139" s="178"/>
      <c r="L1139" s="183">
        <v>12266</v>
      </c>
      <c r="M1139" s="183">
        <f>C1139*L1139</f>
        <v>24532</v>
      </c>
      <c r="N1139" s="183">
        <v>15</v>
      </c>
      <c r="O1139" s="186">
        <f>ROUND(M1139*N1139/100,2)</f>
        <v>3679.8</v>
      </c>
      <c r="P1139" s="183"/>
      <c r="Q1139" s="183"/>
      <c r="R1139" s="183"/>
      <c r="S1139" s="183">
        <f>ROUND(M1139*R1139,2)</f>
        <v>0</v>
      </c>
      <c r="T1139" s="183"/>
      <c r="U1139" s="183">
        <v>15</v>
      </c>
      <c r="V1139" s="186">
        <f>ROUND(M1139*U1139/100,2)</f>
        <v>3679.8</v>
      </c>
      <c r="W1139" s="183">
        <f>ROUND((M1139+O1139+S1139+V1139)*0.15,2)</f>
        <v>4783.74</v>
      </c>
      <c r="X1139" s="183">
        <f>M1139+O1139+S1139+V1139+W1139</f>
        <v>36675.34</v>
      </c>
    </row>
    <row r="1140" spans="1:24" ht="15.75">
      <c r="A1140" s="11"/>
      <c r="B1140" s="176" t="s">
        <v>54</v>
      </c>
      <c r="C1140" s="32">
        <f>SUM(C1139:C1139)</f>
        <v>2</v>
      </c>
      <c r="D1140" s="178">
        <f aca="true" t="shared" si="540" ref="D1140:K1140">SUM(D1139:D1139)</f>
        <v>0</v>
      </c>
      <c r="E1140" s="178">
        <f t="shared" si="540"/>
        <v>0</v>
      </c>
      <c r="F1140" s="178">
        <f t="shared" si="540"/>
        <v>0</v>
      </c>
      <c r="G1140" s="178">
        <f t="shared" si="538"/>
        <v>2</v>
      </c>
      <c r="H1140" s="178">
        <f t="shared" si="540"/>
        <v>1.5</v>
      </c>
      <c r="I1140" s="178">
        <f t="shared" si="540"/>
        <v>0.25</v>
      </c>
      <c r="J1140" s="178">
        <f t="shared" si="540"/>
        <v>0.25</v>
      </c>
      <c r="K1140" s="178">
        <f t="shared" si="540"/>
        <v>0</v>
      </c>
      <c r="L1140" s="178"/>
      <c r="M1140" s="178">
        <f>SUM(M1139:M1139)</f>
        <v>24532</v>
      </c>
      <c r="N1140" s="178"/>
      <c r="O1140" s="178">
        <f aca="true" t="shared" si="541" ref="O1140:X1140">SUM(O1139:O1139)</f>
        <v>3679.8</v>
      </c>
      <c r="P1140" s="178">
        <f t="shared" si="541"/>
        <v>0</v>
      </c>
      <c r="Q1140" s="178"/>
      <c r="R1140" s="178"/>
      <c r="S1140" s="178">
        <f t="shared" si="541"/>
        <v>0</v>
      </c>
      <c r="T1140" s="178"/>
      <c r="U1140" s="178"/>
      <c r="V1140" s="178">
        <f t="shared" si="541"/>
        <v>3679.8</v>
      </c>
      <c r="W1140" s="178">
        <f t="shared" si="541"/>
        <v>4783.74</v>
      </c>
      <c r="X1140" s="32">
        <f t="shared" si="541"/>
        <v>36675.34</v>
      </c>
    </row>
    <row r="1141" spans="1:24" ht="15.75">
      <c r="A1141" s="11"/>
      <c r="B1141" s="190" t="s">
        <v>58</v>
      </c>
      <c r="C1141" s="178"/>
      <c r="D1141" s="178"/>
      <c r="E1141" s="178"/>
      <c r="F1141" s="178"/>
      <c r="G1141" s="178"/>
      <c r="H1141" s="178"/>
      <c r="I1141" s="178"/>
      <c r="J1141" s="178"/>
      <c r="K1141" s="178"/>
      <c r="L1141" s="183"/>
      <c r="M1141" s="183"/>
      <c r="N1141" s="183"/>
      <c r="O1141" s="183"/>
      <c r="P1141" s="183"/>
      <c r="Q1141" s="183"/>
      <c r="R1141" s="183"/>
      <c r="S1141" s="183"/>
      <c r="T1141" s="183"/>
      <c r="U1141" s="183"/>
      <c r="V1141" s="183"/>
      <c r="W1141" s="183"/>
      <c r="X1141" s="183"/>
    </row>
    <row r="1142" spans="1:24" ht="15">
      <c r="A1142" s="11"/>
      <c r="B1142" s="247" t="s">
        <v>224</v>
      </c>
      <c r="C1142" s="178">
        <f>D1142+G1142+K1142</f>
        <v>1</v>
      </c>
      <c r="D1142" s="178"/>
      <c r="E1142" s="178"/>
      <c r="F1142" s="178"/>
      <c r="G1142" s="178">
        <f>H1142+I1142+J1142</f>
        <v>1</v>
      </c>
      <c r="H1142" s="178"/>
      <c r="I1142" s="178">
        <v>1</v>
      </c>
      <c r="J1142" s="178"/>
      <c r="K1142" s="178"/>
      <c r="L1142" s="178">
        <v>11849</v>
      </c>
      <c r="M1142" s="183">
        <f>C1142*L1142</f>
        <v>11849</v>
      </c>
      <c r="N1142" s="183"/>
      <c r="O1142" s="183">
        <f>ROUND(M1142*N1142/100,2)</f>
        <v>0</v>
      </c>
      <c r="P1142" s="183"/>
      <c r="Q1142" s="183"/>
      <c r="R1142" s="183"/>
      <c r="S1142" s="183">
        <f>ROUND(M1142*R1142,2)</f>
        <v>0</v>
      </c>
      <c r="T1142" s="183"/>
      <c r="U1142" s="183"/>
      <c r="V1142" s="183">
        <f>ROUND(M1142*U1142/100,2)</f>
        <v>0</v>
      </c>
      <c r="W1142" s="183">
        <f>ROUND((M1142+O1142+S1142+V1142)*0.15,2)</f>
        <v>1777.35</v>
      </c>
      <c r="X1142" s="183">
        <f>M1142+O1142+S1142+V1142+W1142</f>
        <v>13626.35</v>
      </c>
    </row>
    <row r="1143" spans="1:24" ht="15" hidden="1">
      <c r="A1143" s="11"/>
      <c r="B1143" s="187" t="s">
        <v>79</v>
      </c>
      <c r="C1143" s="178">
        <f>D1143+G1143+K1143</f>
        <v>0</v>
      </c>
      <c r="D1143" s="178"/>
      <c r="E1143" s="178"/>
      <c r="F1143" s="178"/>
      <c r="G1143" s="178">
        <f t="shared" si="538"/>
        <v>0</v>
      </c>
      <c r="H1143" s="178">
        <v>0</v>
      </c>
      <c r="I1143" s="178"/>
      <c r="J1143" s="178"/>
      <c r="K1143" s="178"/>
      <c r="L1143" s="183">
        <v>9404</v>
      </c>
      <c r="M1143" s="183">
        <f>C1143*L1143</f>
        <v>0</v>
      </c>
      <c r="N1143" s="183"/>
      <c r="O1143" s="183">
        <f>ROUND(M1143*N1143/100,2)</f>
        <v>0</v>
      </c>
      <c r="P1143" s="183"/>
      <c r="Q1143" s="183"/>
      <c r="R1143" s="183"/>
      <c r="S1143" s="183">
        <f>ROUND(M1143*R1143,2)</f>
        <v>0</v>
      </c>
      <c r="T1143" s="183"/>
      <c r="U1143" s="183"/>
      <c r="V1143" s="183">
        <f>ROUND(M1143*U1143/100,2)</f>
        <v>0</v>
      </c>
      <c r="W1143" s="183">
        <f>ROUND((M1143+O1143+S1143+V1143)*0.15,2)</f>
        <v>0</v>
      </c>
      <c r="X1143" s="183">
        <f>M1143+O1143+S1143+V1143+W1143</f>
        <v>0</v>
      </c>
    </row>
    <row r="1144" spans="1:24" ht="15.75">
      <c r="A1144" s="11"/>
      <c r="B1144" s="176" t="s">
        <v>54</v>
      </c>
      <c r="C1144" s="32">
        <f>C1142+C1143</f>
        <v>1</v>
      </c>
      <c r="D1144" s="178">
        <f aca="true" t="shared" si="542" ref="D1144:K1144">D1142+D1143</f>
        <v>0</v>
      </c>
      <c r="E1144" s="178">
        <f t="shared" si="542"/>
        <v>0</v>
      </c>
      <c r="F1144" s="178">
        <f t="shared" si="542"/>
        <v>0</v>
      </c>
      <c r="G1144" s="178">
        <f t="shared" si="542"/>
        <v>1</v>
      </c>
      <c r="H1144" s="178">
        <f t="shared" si="542"/>
        <v>0</v>
      </c>
      <c r="I1144" s="178">
        <f t="shared" si="542"/>
        <v>1</v>
      </c>
      <c r="J1144" s="178">
        <f t="shared" si="542"/>
        <v>0</v>
      </c>
      <c r="K1144" s="178">
        <f t="shared" si="542"/>
        <v>0</v>
      </c>
      <c r="L1144" s="178"/>
      <c r="M1144" s="178">
        <f>SUM(M1142:M1143)</f>
        <v>11849</v>
      </c>
      <c r="N1144" s="178">
        <f aca="true" t="shared" si="543" ref="N1144:X1144">SUM(N1142:N1143)</f>
        <v>0</v>
      </c>
      <c r="O1144" s="178">
        <f t="shared" si="543"/>
        <v>0</v>
      </c>
      <c r="P1144" s="178">
        <f t="shared" si="543"/>
        <v>0</v>
      </c>
      <c r="Q1144" s="178">
        <f t="shared" si="543"/>
        <v>0</v>
      </c>
      <c r="R1144" s="178">
        <f t="shared" si="543"/>
        <v>0</v>
      </c>
      <c r="S1144" s="178">
        <f t="shared" si="543"/>
        <v>0</v>
      </c>
      <c r="T1144" s="178">
        <f t="shared" si="543"/>
        <v>0</v>
      </c>
      <c r="U1144" s="178">
        <f t="shared" si="543"/>
        <v>0</v>
      </c>
      <c r="V1144" s="178">
        <f t="shared" si="543"/>
        <v>0</v>
      </c>
      <c r="W1144" s="178">
        <f t="shared" si="543"/>
        <v>1777.35</v>
      </c>
      <c r="X1144" s="32">
        <f t="shared" si="543"/>
        <v>13626.35</v>
      </c>
    </row>
    <row r="1145" spans="1:24" ht="15.75">
      <c r="A1145" s="11"/>
      <c r="B1145" s="18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</row>
    <row r="1146" spans="2:24" s="142" customFormat="1" ht="15.75">
      <c r="B1146" s="181" t="s">
        <v>55</v>
      </c>
      <c r="C1146" s="194">
        <f>C1133</f>
        <v>4</v>
      </c>
      <c r="D1146" s="194">
        <f aca="true" t="shared" si="544" ref="D1146:K1146">D1133</f>
        <v>0</v>
      </c>
      <c r="E1146" s="194">
        <f t="shared" si="544"/>
        <v>0</v>
      </c>
      <c r="F1146" s="194">
        <f t="shared" si="544"/>
        <v>0</v>
      </c>
      <c r="G1146" s="194">
        <f t="shared" si="544"/>
        <v>4</v>
      </c>
      <c r="H1146" s="194">
        <f t="shared" si="544"/>
        <v>2</v>
      </c>
      <c r="I1146" s="194">
        <f t="shared" si="544"/>
        <v>1.75</v>
      </c>
      <c r="J1146" s="194">
        <f t="shared" si="544"/>
        <v>0.25</v>
      </c>
      <c r="K1146" s="194">
        <f t="shared" si="544"/>
        <v>0</v>
      </c>
      <c r="L1146" s="194"/>
      <c r="M1146" s="194">
        <f>M1133</f>
        <v>100324</v>
      </c>
      <c r="N1146" s="194"/>
      <c r="O1146" s="194">
        <f>O1133</f>
        <v>15048.6</v>
      </c>
      <c r="P1146" s="194">
        <f>P1133</f>
        <v>0</v>
      </c>
      <c r="Q1146" s="194"/>
      <c r="R1146" s="194"/>
      <c r="S1146" s="194">
        <f>S1133</f>
        <v>15048.6</v>
      </c>
      <c r="T1146" s="194"/>
      <c r="U1146" s="194"/>
      <c r="V1146" s="194">
        <f>V1133</f>
        <v>15048.6</v>
      </c>
      <c r="W1146" s="194">
        <f>W1133</f>
        <v>21820.47</v>
      </c>
      <c r="X1146" s="194">
        <f>X1133</f>
        <v>167290.27000000002</v>
      </c>
    </row>
    <row r="1147" spans="2:24" s="142" customFormat="1" ht="15.75">
      <c r="B1147" s="181" t="s">
        <v>56</v>
      </c>
      <c r="C1147" s="144">
        <f>C1137</f>
        <v>11.75</v>
      </c>
      <c r="D1147" s="144">
        <f aca="true" t="shared" si="545" ref="D1147:K1147">D1137</f>
        <v>0</v>
      </c>
      <c r="E1147" s="144">
        <f t="shared" si="545"/>
        <v>0</v>
      </c>
      <c r="F1147" s="144">
        <f t="shared" si="545"/>
        <v>0</v>
      </c>
      <c r="G1147" s="144">
        <f t="shared" si="545"/>
        <v>11.75</v>
      </c>
      <c r="H1147" s="144">
        <f t="shared" si="545"/>
        <v>6</v>
      </c>
      <c r="I1147" s="144">
        <f t="shared" si="545"/>
        <v>5.25</v>
      </c>
      <c r="J1147" s="144">
        <f t="shared" si="545"/>
        <v>0.5</v>
      </c>
      <c r="K1147" s="144">
        <f t="shared" si="545"/>
        <v>0</v>
      </c>
      <c r="L1147" s="144"/>
      <c r="M1147" s="144">
        <f>M1137</f>
        <v>185630.5</v>
      </c>
      <c r="N1147" s="144"/>
      <c r="O1147" s="144">
        <f aca="true" t="shared" si="546" ref="O1147:X1147">O1137</f>
        <v>27844.58</v>
      </c>
      <c r="P1147" s="144">
        <f t="shared" si="546"/>
        <v>0</v>
      </c>
      <c r="Q1147" s="144"/>
      <c r="R1147" s="144"/>
      <c r="S1147" s="144">
        <f t="shared" si="546"/>
        <v>21091.88</v>
      </c>
      <c r="T1147" s="144"/>
      <c r="U1147" s="144"/>
      <c r="V1147" s="144">
        <f t="shared" si="546"/>
        <v>27844.58</v>
      </c>
      <c r="W1147" s="144">
        <f t="shared" si="546"/>
        <v>39361.73</v>
      </c>
      <c r="X1147" s="144">
        <f t="shared" si="546"/>
        <v>301773.27</v>
      </c>
    </row>
    <row r="1148" spans="2:24" s="142" customFormat="1" ht="15.75">
      <c r="B1148" s="181" t="s">
        <v>57</v>
      </c>
      <c r="C1148" s="194">
        <f>C1140</f>
        <v>2</v>
      </c>
      <c r="D1148" s="194">
        <f aca="true" t="shared" si="547" ref="D1148:K1148">D1140</f>
        <v>0</v>
      </c>
      <c r="E1148" s="194">
        <f t="shared" si="547"/>
        <v>0</v>
      </c>
      <c r="F1148" s="194">
        <f t="shared" si="547"/>
        <v>0</v>
      </c>
      <c r="G1148" s="194">
        <f t="shared" si="547"/>
        <v>2</v>
      </c>
      <c r="H1148" s="194">
        <f t="shared" si="547"/>
        <v>1.5</v>
      </c>
      <c r="I1148" s="194">
        <f t="shared" si="547"/>
        <v>0.25</v>
      </c>
      <c r="J1148" s="194">
        <f t="shared" si="547"/>
        <v>0.25</v>
      </c>
      <c r="K1148" s="194">
        <f t="shared" si="547"/>
        <v>0</v>
      </c>
      <c r="L1148" s="194"/>
      <c r="M1148" s="194">
        <f aca="true" t="shared" si="548" ref="M1148:X1148">M1140</f>
        <v>24532</v>
      </c>
      <c r="N1148" s="194"/>
      <c r="O1148" s="194">
        <f t="shared" si="548"/>
        <v>3679.8</v>
      </c>
      <c r="P1148" s="194">
        <f t="shared" si="548"/>
        <v>0</v>
      </c>
      <c r="Q1148" s="194"/>
      <c r="R1148" s="194"/>
      <c r="S1148" s="194">
        <f t="shared" si="548"/>
        <v>0</v>
      </c>
      <c r="T1148" s="194"/>
      <c r="U1148" s="194"/>
      <c r="V1148" s="194">
        <f t="shared" si="548"/>
        <v>3679.8</v>
      </c>
      <c r="W1148" s="194">
        <f t="shared" si="548"/>
        <v>4783.74</v>
      </c>
      <c r="X1148" s="194">
        <f t="shared" si="548"/>
        <v>36675.34</v>
      </c>
    </row>
    <row r="1149" spans="2:24" s="142" customFormat="1" ht="15.75">
      <c r="B1149" s="181" t="s">
        <v>58</v>
      </c>
      <c r="C1149" s="194">
        <f>C1144</f>
        <v>1</v>
      </c>
      <c r="D1149" s="194">
        <f aca="true" t="shared" si="549" ref="D1149:K1149">D1144</f>
        <v>0</v>
      </c>
      <c r="E1149" s="194">
        <f t="shared" si="549"/>
        <v>0</v>
      </c>
      <c r="F1149" s="194">
        <f t="shared" si="549"/>
        <v>0</v>
      </c>
      <c r="G1149" s="194">
        <f t="shared" si="549"/>
        <v>1</v>
      </c>
      <c r="H1149" s="194">
        <f t="shared" si="549"/>
        <v>0</v>
      </c>
      <c r="I1149" s="194">
        <f t="shared" si="549"/>
        <v>1</v>
      </c>
      <c r="J1149" s="194">
        <f t="shared" si="549"/>
        <v>0</v>
      </c>
      <c r="K1149" s="194">
        <f t="shared" si="549"/>
        <v>0</v>
      </c>
      <c r="L1149" s="194"/>
      <c r="M1149" s="194">
        <f>M1144</f>
        <v>11849</v>
      </c>
      <c r="N1149" s="194"/>
      <c r="O1149" s="194">
        <f aca="true" t="shared" si="550" ref="O1149:X1149">O1144</f>
        <v>0</v>
      </c>
      <c r="P1149" s="194">
        <f t="shared" si="550"/>
        <v>0</v>
      </c>
      <c r="Q1149" s="194"/>
      <c r="R1149" s="194"/>
      <c r="S1149" s="194">
        <f t="shared" si="550"/>
        <v>0</v>
      </c>
      <c r="T1149" s="194"/>
      <c r="U1149" s="194"/>
      <c r="V1149" s="194">
        <f t="shared" si="550"/>
        <v>0</v>
      </c>
      <c r="W1149" s="194">
        <f t="shared" si="550"/>
        <v>1777.35</v>
      </c>
      <c r="X1149" s="194">
        <f t="shared" si="550"/>
        <v>13626.35</v>
      </c>
    </row>
    <row r="1150" spans="2:24" s="14" customFormat="1" ht="15.75">
      <c r="B1150" s="51" t="s">
        <v>59</v>
      </c>
      <c r="C1150" s="144">
        <f>SUM(C1146:C1149)</f>
        <v>18.75</v>
      </c>
      <c r="D1150" s="144">
        <f aca="true" t="shared" si="551" ref="D1150:K1150">SUM(D1146:D1149)</f>
        <v>0</v>
      </c>
      <c r="E1150" s="144">
        <f t="shared" si="551"/>
        <v>0</v>
      </c>
      <c r="F1150" s="144">
        <f t="shared" si="551"/>
        <v>0</v>
      </c>
      <c r="G1150" s="144">
        <f t="shared" si="551"/>
        <v>18.75</v>
      </c>
      <c r="H1150" s="144">
        <f t="shared" si="551"/>
        <v>9.5</v>
      </c>
      <c r="I1150" s="144">
        <f t="shared" si="551"/>
        <v>8.25</v>
      </c>
      <c r="J1150" s="144">
        <f t="shared" si="551"/>
        <v>1</v>
      </c>
      <c r="K1150" s="144">
        <f t="shared" si="551"/>
        <v>0</v>
      </c>
      <c r="L1150" s="144"/>
      <c r="M1150" s="144">
        <f aca="true" t="shared" si="552" ref="M1150:X1150">SUM(M1146:M1149)</f>
        <v>322335.5</v>
      </c>
      <c r="N1150" s="144"/>
      <c r="O1150" s="144">
        <f t="shared" si="552"/>
        <v>46572.98</v>
      </c>
      <c r="P1150" s="144">
        <f t="shared" si="552"/>
        <v>0</v>
      </c>
      <c r="Q1150" s="144"/>
      <c r="R1150" s="144"/>
      <c r="S1150" s="144">
        <f t="shared" si="552"/>
        <v>36140.48</v>
      </c>
      <c r="T1150" s="144"/>
      <c r="U1150" s="144"/>
      <c r="V1150" s="144">
        <f t="shared" si="552"/>
        <v>46572.98</v>
      </c>
      <c r="W1150" s="144">
        <f t="shared" si="552"/>
        <v>67743.29000000001</v>
      </c>
      <c r="X1150" s="144">
        <f t="shared" si="552"/>
        <v>519365.23</v>
      </c>
    </row>
    <row r="1151" spans="1:24" ht="12.75">
      <c r="A1151" s="11"/>
      <c r="B1151" s="52"/>
      <c r="C1151" s="59"/>
      <c r="D1151" s="57"/>
      <c r="E1151" s="57"/>
      <c r="F1151" s="57"/>
      <c r="G1151" s="41"/>
      <c r="H1151" s="41"/>
      <c r="I1151" s="41"/>
      <c r="J1151" s="41"/>
      <c r="K1151" s="59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1:24" s="29" customFormat="1" ht="15.75">
      <c r="A1152" s="24"/>
      <c r="B1152" s="60"/>
      <c r="C1152" s="71"/>
      <c r="D1152" s="63"/>
      <c r="E1152" s="63"/>
      <c r="F1152" s="63"/>
      <c r="G1152" s="64"/>
      <c r="H1152" s="64"/>
      <c r="I1152" s="64"/>
      <c r="J1152" s="64"/>
      <c r="K1152" s="65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</row>
    <row r="1153" spans="1:24" s="29" customFormat="1" ht="18">
      <c r="A1153" s="126"/>
      <c r="B1153" s="295" t="s">
        <v>205</v>
      </c>
      <c r="C1153" s="295"/>
      <c r="D1153" s="295"/>
      <c r="E1153" s="295"/>
      <c r="F1153" s="295"/>
      <c r="G1153" s="295"/>
      <c r="H1153" s="295"/>
      <c r="I1153" s="295"/>
      <c r="J1153" s="295"/>
      <c r="K1153" s="295"/>
      <c r="L1153" s="295"/>
      <c r="M1153" s="295"/>
      <c r="N1153" s="295"/>
      <c r="O1153" s="295"/>
      <c r="P1153" s="295"/>
      <c r="Q1153" s="295"/>
      <c r="R1153" s="295"/>
      <c r="S1153" s="295"/>
      <c r="T1153" s="295"/>
      <c r="U1153" s="295"/>
      <c r="V1153" s="295"/>
      <c r="W1153" s="295"/>
      <c r="X1153" s="295"/>
    </row>
    <row r="1154" spans="1:24" s="29" customFormat="1" ht="15.75">
      <c r="A1154" s="139"/>
      <c r="B1154" s="91"/>
      <c r="C1154" s="91"/>
      <c r="D1154" s="91"/>
      <c r="E1154" s="91"/>
      <c r="F1154" s="91"/>
      <c r="G1154" s="91"/>
      <c r="H1154" s="91"/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  <c r="X1154" s="91"/>
    </row>
    <row r="1155" spans="1:24" s="90" customFormat="1" ht="12.75" customHeight="1">
      <c r="A1155" s="308" t="s">
        <v>52</v>
      </c>
      <c r="B1155" s="284" t="s">
        <v>0</v>
      </c>
      <c r="C1155" s="284" t="s">
        <v>51</v>
      </c>
      <c r="D1155" s="284"/>
      <c r="E1155" s="284"/>
      <c r="F1155" s="284"/>
      <c r="G1155" s="284"/>
      <c r="H1155" s="284"/>
      <c r="I1155" s="284"/>
      <c r="J1155" s="284"/>
      <c r="K1155" s="284"/>
      <c r="L1155" s="284" t="s">
        <v>105</v>
      </c>
      <c r="M1155" s="284" t="s">
        <v>71</v>
      </c>
      <c r="N1155" s="285" t="s">
        <v>72</v>
      </c>
      <c r="O1155" s="286"/>
      <c r="P1155" s="286"/>
      <c r="Q1155" s="287"/>
      <c r="R1155" s="284" t="s">
        <v>74</v>
      </c>
      <c r="S1155" s="284"/>
      <c r="T1155" s="284"/>
      <c r="U1155" s="284"/>
      <c r="V1155" s="284"/>
      <c r="W1155" s="288" t="s">
        <v>75</v>
      </c>
      <c r="X1155" s="284" t="s">
        <v>76</v>
      </c>
    </row>
    <row r="1156" spans="1:24" s="90" customFormat="1" ht="81" customHeight="1">
      <c r="A1156" s="283"/>
      <c r="B1156" s="284"/>
      <c r="C1156" s="157" t="s">
        <v>48</v>
      </c>
      <c r="D1156" s="290" t="s">
        <v>49</v>
      </c>
      <c r="E1156" s="290"/>
      <c r="F1156" s="290"/>
      <c r="G1156" s="291" t="s">
        <v>39</v>
      </c>
      <c r="H1156" s="291"/>
      <c r="I1156" s="291"/>
      <c r="J1156" s="291"/>
      <c r="K1156" s="157" t="s">
        <v>50</v>
      </c>
      <c r="L1156" s="284"/>
      <c r="M1156" s="284"/>
      <c r="N1156" s="284" t="s">
        <v>157</v>
      </c>
      <c r="O1156" s="284"/>
      <c r="P1156" s="130" t="s">
        <v>73</v>
      </c>
      <c r="Q1156" s="129" t="s">
        <v>195</v>
      </c>
      <c r="R1156" s="284" t="s">
        <v>158</v>
      </c>
      <c r="S1156" s="284"/>
      <c r="T1156" s="130" t="s">
        <v>77</v>
      </c>
      <c r="U1156" s="284" t="s">
        <v>159</v>
      </c>
      <c r="V1156" s="284"/>
      <c r="W1156" s="289"/>
      <c r="X1156" s="284"/>
    </row>
    <row r="1157" spans="1:24" s="132" customFormat="1" ht="15">
      <c r="A1157" s="133"/>
      <c r="B1157" s="163"/>
      <c r="C1157" s="164"/>
      <c r="D1157" s="164" t="s">
        <v>48</v>
      </c>
      <c r="E1157" s="164" t="s">
        <v>196</v>
      </c>
      <c r="F1157" s="164" t="s">
        <v>197</v>
      </c>
      <c r="G1157" s="164" t="s">
        <v>48</v>
      </c>
      <c r="H1157" s="164" t="s">
        <v>196</v>
      </c>
      <c r="I1157" s="164" t="s">
        <v>197</v>
      </c>
      <c r="J1157" s="165" t="s">
        <v>69</v>
      </c>
      <c r="K1157" s="164"/>
      <c r="L1157" s="163"/>
      <c r="M1157" s="163"/>
      <c r="N1157" s="163"/>
      <c r="O1157" s="163"/>
      <c r="P1157" s="163"/>
      <c r="Q1157" s="163"/>
      <c r="R1157" s="163"/>
      <c r="S1157" s="163"/>
      <c r="T1157" s="163"/>
      <c r="U1157" s="163"/>
      <c r="V1157" s="163"/>
      <c r="W1157" s="163"/>
      <c r="X1157" s="163"/>
    </row>
    <row r="1158" spans="1:24" s="28" customFormat="1" ht="15.75">
      <c r="A1158" s="9"/>
      <c r="B1158" s="257" t="s">
        <v>218</v>
      </c>
      <c r="C1158" s="32">
        <f>C1159+C1160+C1161+C1162</f>
        <v>39.5</v>
      </c>
      <c r="D1158" s="32">
        <f aca="true" t="shared" si="553" ref="D1158:K1158">D1159+D1160+D1161+D1162</f>
        <v>8</v>
      </c>
      <c r="E1158" s="32">
        <f t="shared" si="553"/>
        <v>0</v>
      </c>
      <c r="F1158" s="32">
        <f t="shared" si="553"/>
        <v>8</v>
      </c>
      <c r="G1158" s="32">
        <f t="shared" si="553"/>
        <v>71.25</v>
      </c>
      <c r="H1158" s="32">
        <f t="shared" si="553"/>
        <v>33</v>
      </c>
      <c r="I1158" s="32">
        <f t="shared" si="553"/>
        <v>36.5</v>
      </c>
      <c r="J1158" s="32">
        <f t="shared" si="553"/>
        <v>1.75</v>
      </c>
      <c r="K1158" s="32">
        <f t="shared" si="553"/>
        <v>0</v>
      </c>
      <c r="L1158" s="32"/>
      <c r="M1158" s="32">
        <f aca="true" t="shared" si="554" ref="M1158:X1158">M1159+M1160+M1161+M1162</f>
        <v>1413016.5</v>
      </c>
      <c r="N1158" s="32"/>
      <c r="O1158" s="32">
        <f t="shared" si="554"/>
        <v>331396.95</v>
      </c>
      <c r="P1158" s="32">
        <f t="shared" si="554"/>
        <v>0</v>
      </c>
      <c r="Q1158" s="32"/>
      <c r="R1158" s="32"/>
      <c r="S1158" s="32">
        <f t="shared" si="554"/>
        <v>128306.98000000001</v>
      </c>
      <c r="T1158" s="32"/>
      <c r="U1158" s="32"/>
      <c r="V1158" s="32">
        <f t="shared" si="554"/>
        <v>190323.68</v>
      </c>
      <c r="W1158" s="32">
        <f t="shared" si="554"/>
        <v>309456.6699999999</v>
      </c>
      <c r="X1158" s="32">
        <f t="shared" si="554"/>
        <v>2372500.7800000003</v>
      </c>
    </row>
    <row r="1159" spans="1:24" s="28" customFormat="1" ht="15.75">
      <c r="A1159" s="9"/>
      <c r="B1159" s="257" t="s">
        <v>1</v>
      </c>
      <c r="C1159" s="32">
        <f>C1146+C1120+C1094+C1069</f>
        <v>8.5</v>
      </c>
      <c r="D1159" s="32">
        <f aca="true" t="shared" si="555" ref="D1159:K1160">D1146+D1120+D1094+D1069+D1049+D1022</f>
        <v>2</v>
      </c>
      <c r="E1159" s="32">
        <f t="shared" si="555"/>
        <v>0</v>
      </c>
      <c r="F1159" s="32">
        <f t="shared" si="555"/>
        <v>2</v>
      </c>
      <c r="G1159" s="32">
        <f t="shared" si="555"/>
        <v>19.5</v>
      </c>
      <c r="H1159" s="32">
        <f t="shared" si="555"/>
        <v>11</v>
      </c>
      <c r="I1159" s="32">
        <f t="shared" si="555"/>
        <v>8</v>
      </c>
      <c r="J1159" s="32">
        <f t="shared" si="555"/>
        <v>0.5</v>
      </c>
      <c r="K1159" s="32">
        <f t="shared" si="555"/>
        <v>0</v>
      </c>
      <c r="L1159" s="32"/>
      <c r="M1159" s="32">
        <f>M1146+M1120+M1094+M1069+M1049+M1022</f>
        <v>568419.5</v>
      </c>
      <c r="N1159" s="32"/>
      <c r="O1159" s="32">
        <f>O1146+O1120+O1094+O1069+O1049+O1022</f>
        <v>149623.22</v>
      </c>
      <c r="P1159" s="32">
        <f>P1146+P1120+P1094+P1069+P1049+P1022</f>
        <v>0</v>
      </c>
      <c r="Q1159" s="32"/>
      <c r="R1159" s="32"/>
      <c r="S1159" s="32">
        <f>S1146+S1120+S1094+S1069+S1049+S1022</f>
        <v>45606.72</v>
      </c>
      <c r="T1159" s="32"/>
      <c r="U1159" s="32"/>
      <c r="V1159" s="32">
        <f aca="true" t="shared" si="556" ref="V1159:X1160">V1146+V1120+V1094+V1069+V1049+V1022</f>
        <v>76798.11</v>
      </c>
      <c r="W1159" s="32">
        <f t="shared" si="556"/>
        <v>126067.14</v>
      </c>
      <c r="X1159" s="32">
        <f t="shared" si="556"/>
        <v>966514.6900000002</v>
      </c>
    </row>
    <row r="1160" spans="1:24" s="28" customFormat="1" ht="15.75">
      <c r="A1160" s="9"/>
      <c r="B1160" s="257" t="s">
        <v>2</v>
      </c>
      <c r="C1160" s="32">
        <f>C1147+C1121+C1095+C1070</f>
        <v>21.75</v>
      </c>
      <c r="D1160" s="32">
        <f t="shared" si="555"/>
        <v>5</v>
      </c>
      <c r="E1160" s="32">
        <f t="shared" si="555"/>
        <v>0</v>
      </c>
      <c r="F1160" s="32">
        <f t="shared" si="555"/>
        <v>5</v>
      </c>
      <c r="G1160" s="32">
        <f t="shared" si="555"/>
        <v>34.75</v>
      </c>
      <c r="H1160" s="32">
        <f>H1147+H1121+H1095+H1070+H1050+H1023</f>
        <v>18.5</v>
      </c>
      <c r="I1160" s="32">
        <f>I1147+I1121+I1095+I1070+I1050+I1023</f>
        <v>15.5</v>
      </c>
      <c r="J1160" s="32">
        <f>J1147+J1121+J1095+J1070+J1050+J1023</f>
        <v>0.75</v>
      </c>
      <c r="K1160" s="32">
        <f t="shared" si="555"/>
        <v>0</v>
      </c>
      <c r="L1160" s="32"/>
      <c r="M1160" s="32">
        <f>M1147+M1121+M1095+M1070+M1050+M1023</f>
        <v>626365</v>
      </c>
      <c r="N1160" s="32"/>
      <c r="O1160" s="32">
        <f>O1147+O1121+O1095+O1070+O1050+O1023</f>
        <v>150843.72</v>
      </c>
      <c r="P1160" s="32">
        <f>P1147+P1121+P1095+P1070+P1050+P1023</f>
        <v>0</v>
      </c>
      <c r="Q1160" s="32"/>
      <c r="R1160" s="32"/>
      <c r="S1160" s="32">
        <f>S1147+S1121+S1095+S1070+S1050+S1023</f>
        <v>82700.26000000001</v>
      </c>
      <c r="T1160" s="32"/>
      <c r="U1160" s="32"/>
      <c r="V1160" s="32">
        <f t="shared" si="556"/>
        <v>93954.76000000001</v>
      </c>
      <c r="W1160" s="32">
        <f t="shared" si="556"/>
        <v>143079.59</v>
      </c>
      <c r="X1160" s="32">
        <f t="shared" si="556"/>
        <v>1096943.33</v>
      </c>
    </row>
    <row r="1161" spans="1:24" s="28" customFormat="1" ht="15.75">
      <c r="A1161" s="9"/>
      <c r="B1161" s="257" t="s">
        <v>3</v>
      </c>
      <c r="C1161" s="32">
        <f>C1148+C1122+C1096</f>
        <v>5.25</v>
      </c>
      <c r="D1161" s="32">
        <f aca="true" t="shared" si="557" ref="D1161:X1161">D1148+D1122+D1096+D1024+D1051</f>
        <v>1</v>
      </c>
      <c r="E1161" s="32">
        <f t="shared" si="557"/>
        <v>0</v>
      </c>
      <c r="F1161" s="32">
        <f t="shared" si="557"/>
        <v>1</v>
      </c>
      <c r="G1161" s="32">
        <f t="shared" si="557"/>
        <v>5</v>
      </c>
      <c r="H1161" s="32">
        <f t="shared" si="557"/>
        <v>2.25</v>
      </c>
      <c r="I1161" s="32">
        <f t="shared" si="557"/>
        <v>2.5</v>
      </c>
      <c r="J1161" s="32">
        <f t="shared" si="557"/>
        <v>0.25</v>
      </c>
      <c r="K1161" s="32">
        <f t="shared" si="557"/>
        <v>0</v>
      </c>
      <c r="L1161" s="32"/>
      <c r="M1161" s="32">
        <f t="shared" si="557"/>
        <v>73596</v>
      </c>
      <c r="N1161" s="32"/>
      <c r="O1161" s="32">
        <f t="shared" si="557"/>
        <v>26310.579999999998</v>
      </c>
      <c r="P1161" s="32">
        <f t="shared" si="557"/>
        <v>0</v>
      </c>
      <c r="Q1161" s="32"/>
      <c r="R1161" s="32"/>
      <c r="S1161" s="32">
        <f t="shared" si="557"/>
        <v>0</v>
      </c>
      <c r="T1161" s="32"/>
      <c r="U1161" s="32"/>
      <c r="V1161" s="32">
        <f t="shared" si="557"/>
        <v>10119.46</v>
      </c>
      <c r="W1161" s="32">
        <f t="shared" si="557"/>
        <v>16503.91</v>
      </c>
      <c r="X1161" s="32">
        <f t="shared" si="557"/>
        <v>126529.95000000001</v>
      </c>
    </row>
    <row r="1162" spans="1:24" s="28" customFormat="1" ht="15.75">
      <c r="A1162" s="9"/>
      <c r="B1162" s="257" t="s">
        <v>4</v>
      </c>
      <c r="C1162" s="32">
        <f>C1149+C1123+C1097</f>
        <v>4</v>
      </c>
      <c r="D1162" s="32">
        <f aca="true" t="shared" si="558" ref="D1162:K1162">D1149+D1123+D1097+D1052+D1025</f>
        <v>0</v>
      </c>
      <c r="E1162" s="32">
        <f t="shared" si="558"/>
        <v>0</v>
      </c>
      <c r="F1162" s="32">
        <f t="shared" si="558"/>
        <v>0</v>
      </c>
      <c r="G1162" s="32">
        <f t="shared" si="558"/>
        <v>12</v>
      </c>
      <c r="H1162" s="32">
        <f t="shared" si="558"/>
        <v>1.25</v>
      </c>
      <c r="I1162" s="32">
        <f t="shared" si="558"/>
        <v>10.5</v>
      </c>
      <c r="J1162" s="32">
        <f t="shared" si="558"/>
        <v>0.25</v>
      </c>
      <c r="K1162" s="32">
        <f t="shared" si="558"/>
        <v>0</v>
      </c>
      <c r="L1162" s="32"/>
      <c r="M1162" s="32">
        <f>M1149+M1123+M1097+M1052+M1025</f>
        <v>144636</v>
      </c>
      <c r="N1162" s="32"/>
      <c r="O1162" s="32">
        <f>O1149+O1123+O1097+O1052+O1025</f>
        <v>4619.43</v>
      </c>
      <c r="P1162" s="32">
        <f>P1149+P1123+P1097+P1052+P1025</f>
        <v>0</v>
      </c>
      <c r="Q1162" s="32"/>
      <c r="R1162" s="32"/>
      <c r="S1162" s="32">
        <f>S1149+S1123+S1097+S1052+S1025</f>
        <v>0</v>
      </c>
      <c r="T1162" s="32"/>
      <c r="U1162" s="32"/>
      <c r="V1162" s="32">
        <f>V1149+V1123+V1097+V1052+V1025</f>
        <v>9451.35</v>
      </c>
      <c r="W1162" s="32">
        <f>W1149+W1123+W1097+W1052+W1025</f>
        <v>23806.03</v>
      </c>
      <c r="X1162" s="32">
        <f>X1149+X1123+X1097+X1052+X1025</f>
        <v>182512.81</v>
      </c>
    </row>
    <row r="1163" spans="1:24" s="17" customFormat="1" ht="12.75">
      <c r="A1163" s="11"/>
      <c r="B1163" s="52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</row>
    <row r="1164" spans="1:24" s="17" customFormat="1" ht="12.75">
      <c r="A1164" s="11"/>
      <c r="B1164" s="52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</row>
    <row r="1165" spans="1:24" ht="18">
      <c r="A1165" s="11"/>
      <c r="B1165" s="318" t="s">
        <v>190</v>
      </c>
      <c r="C1165" s="318"/>
      <c r="D1165" s="318"/>
      <c r="E1165" s="318"/>
      <c r="F1165" s="318"/>
      <c r="G1165" s="318"/>
      <c r="H1165" s="318"/>
      <c r="I1165" s="318"/>
      <c r="J1165" s="318"/>
      <c r="K1165" s="318"/>
      <c r="L1165" s="318"/>
      <c r="M1165" s="318"/>
      <c r="N1165" s="318"/>
      <c r="O1165" s="318"/>
      <c r="P1165" s="318"/>
      <c r="Q1165" s="318"/>
      <c r="R1165" s="318"/>
      <c r="S1165" s="318"/>
      <c r="T1165" s="318"/>
      <c r="U1165" s="318"/>
      <c r="V1165" s="318"/>
      <c r="W1165" s="318"/>
      <c r="X1165" s="318"/>
    </row>
    <row r="1166" spans="1:24" ht="17.25" customHeight="1">
      <c r="A1166" s="11"/>
      <c r="B1166" s="119"/>
      <c r="C1166" s="119"/>
      <c r="D1166" s="119"/>
      <c r="E1166" s="119"/>
      <c r="F1166" s="119"/>
      <c r="G1166" s="119"/>
      <c r="H1166" s="119"/>
      <c r="I1166" s="119"/>
      <c r="J1166" s="119"/>
      <c r="K1166" s="119"/>
      <c r="L1166" s="119"/>
      <c r="M1166" s="119"/>
      <c r="N1166" s="119"/>
      <c r="O1166" s="119"/>
      <c r="P1166" s="119"/>
      <c r="Q1166" s="119"/>
      <c r="R1166" s="119"/>
      <c r="S1166" s="119"/>
      <c r="T1166" s="119"/>
      <c r="U1166" s="119"/>
      <c r="V1166" s="119"/>
      <c r="W1166" s="119"/>
      <c r="X1166" s="119"/>
    </row>
    <row r="1167" spans="1:24" s="90" customFormat="1" ht="12.75" customHeight="1">
      <c r="A1167" s="283" t="s">
        <v>52</v>
      </c>
      <c r="B1167" s="284" t="s">
        <v>0</v>
      </c>
      <c r="C1167" s="284" t="s">
        <v>51</v>
      </c>
      <c r="D1167" s="284"/>
      <c r="E1167" s="284"/>
      <c r="F1167" s="284"/>
      <c r="G1167" s="284"/>
      <c r="H1167" s="284"/>
      <c r="I1167" s="284"/>
      <c r="J1167" s="284"/>
      <c r="K1167" s="284"/>
      <c r="L1167" s="284" t="s">
        <v>105</v>
      </c>
      <c r="M1167" s="284" t="s">
        <v>71</v>
      </c>
      <c r="N1167" s="285" t="s">
        <v>72</v>
      </c>
      <c r="O1167" s="286"/>
      <c r="P1167" s="286"/>
      <c r="Q1167" s="287"/>
      <c r="R1167" s="284" t="s">
        <v>74</v>
      </c>
      <c r="S1167" s="284"/>
      <c r="T1167" s="284"/>
      <c r="U1167" s="284"/>
      <c r="V1167" s="284"/>
      <c r="W1167" s="288" t="s">
        <v>75</v>
      </c>
      <c r="X1167" s="284" t="s">
        <v>76</v>
      </c>
    </row>
    <row r="1168" spans="1:24" s="90" customFormat="1" ht="81" customHeight="1">
      <c r="A1168" s="283"/>
      <c r="B1168" s="284"/>
      <c r="C1168" s="157" t="s">
        <v>48</v>
      </c>
      <c r="D1168" s="290" t="s">
        <v>49</v>
      </c>
      <c r="E1168" s="290"/>
      <c r="F1168" s="290"/>
      <c r="G1168" s="291" t="s">
        <v>39</v>
      </c>
      <c r="H1168" s="291"/>
      <c r="I1168" s="291"/>
      <c r="J1168" s="291"/>
      <c r="K1168" s="157" t="s">
        <v>50</v>
      </c>
      <c r="L1168" s="284"/>
      <c r="M1168" s="284"/>
      <c r="N1168" s="284" t="s">
        <v>157</v>
      </c>
      <c r="O1168" s="284"/>
      <c r="P1168" s="130" t="s">
        <v>73</v>
      </c>
      <c r="Q1168" s="129" t="s">
        <v>195</v>
      </c>
      <c r="R1168" s="284" t="s">
        <v>158</v>
      </c>
      <c r="S1168" s="284"/>
      <c r="T1168" s="130" t="s">
        <v>77</v>
      </c>
      <c r="U1168" s="284" t="s">
        <v>159</v>
      </c>
      <c r="V1168" s="284"/>
      <c r="W1168" s="289"/>
      <c r="X1168" s="284"/>
    </row>
    <row r="1169" spans="1:24" s="132" customFormat="1" ht="15">
      <c r="A1169" s="133"/>
      <c r="B1169" s="163"/>
      <c r="C1169" s="164"/>
      <c r="D1169" s="164" t="s">
        <v>48</v>
      </c>
      <c r="E1169" s="164" t="s">
        <v>196</v>
      </c>
      <c r="F1169" s="164" t="s">
        <v>197</v>
      </c>
      <c r="G1169" s="164" t="s">
        <v>48</v>
      </c>
      <c r="H1169" s="164" t="s">
        <v>196</v>
      </c>
      <c r="I1169" s="164" t="s">
        <v>197</v>
      </c>
      <c r="J1169" s="165" t="s">
        <v>69</v>
      </c>
      <c r="K1169" s="164"/>
      <c r="L1169" s="163"/>
      <c r="M1169" s="163"/>
      <c r="N1169" s="163"/>
      <c r="O1169" s="163"/>
      <c r="P1169" s="163"/>
      <c r="Q1169" s="163"/>
      <c r="R1169" s="163"/>
      <c r="S1169" s="163"/>
      <c r="T1169" s="163"/>
      <c r="U1169" s="163"/>
      <c r="V1169" s="163"/>
      <c r="W1169" s="163"/>
      <c r="X1169" s="163"/>
    </row>
    <row r="1170" spans="1:24" ht="15.75">
      <c r="A1170" s="11"/>
      <c r="B1170" s="180" t="s">
        <v>55</v>
      </c>
      <c r="C1170" s="167"/>
      <c r="D1170" s="167"/>
      <c r="E1170" s="167"/>
      <c r="F1170" s="167"/>
      <c r="G1170" s="168"/>
      <c r="H1170" s="168"/>
      <c r="I1170" s="168"/>
      <c r="J1170" s="168"/>
      <c r="K1170" s="169"/>
      <c r="L1170" s="170"/>
      <c r="M1170" s="170"/>
      <c r="N1170" s="170"/>
      <c r="O1170" s="170"/>
      <c r="P1170" s="170"/>
      <c r="Q1170" s="170"/>
      <c r="R1170" s="170"/>
      <c r="S1170" s="170"/>
      <c r="T1170" s="170"/>
      <c r="U1170" s="170"/>
      <c r="V1170" s="170"/>
      <c r="W1170" s="170"/>
      <c r="X1170" s="170"/>
    </row>
    <row r="1171" spans="1:24" s="10" customFormat="1" ht="45">
      <c r="A1171" s="12"/>
      <c r="B1171" s="152" t="s">
        <v>103</v>
      </c>
      <c r="C1171" s="145">
        <f>D1171+G1171+K1171</f>
        <v>1</v>
      </c>
      <c r="D1171" s="145"/>
      <c r="E1171" s="145"/>
      <c r="F1171" s="145"/>
      <c r="G1171" s="145">
        <v>1</v>
      </c>
      <c r="H1171" s="145">
        <v>1</v>
      </c>
      <c r="I1171" s="145">
        <f aca="true" t="shared" si="559" ref="I1171:I1185">G1171-H1171-J1171</f>
        <v>0</v>
      </c>
      <c r="J1171" s="145"/>
      <c r="K1171" s="145"/>
      <c r="L1171" s="149">
        <v>46864</v>
      </c>
      <c r="M1171" s="149">
        <f>C1171*L1171</f>
        <v>46864</v>
      </c>
      <c r="N1171" s="149">
        <v>15</v>
      </c>
      <c r="O1171" s="146">
        <f>ROUND(M1171*N1171/100,2)</f>
        <v>7029.6</v>
      </c>
      <c r="P1171" s="149"/>
      <c r="Q1171" s="149"/>
      <c r="R1171" s="149">
        <v>15</v>
      </c>
      <c r="S1171" s="146">
        <f>ROUND(M1171*R1171/100,2)</f>
        <v>7029.6</v>
      </c>
      <c r="T1171" s="149"/>
      <c r="U1171" s="149">
        <v>15</v>
      </c>
      <c r="V1171" s="146">
        <f>ROUND(M1171*U1171/100,2)</f>
        <v>7029.6</v>
      </c>
      <c r="W1171" s="149">
        <f>ROUND((M1171+O1171+S1171+V1171)*0.15,2)</f>
        <v>10192.92</v>
      </c>
      <c r="X1171" s="149">
        <f>M1171+O1171+S1171+V1171+W1171</f>
        <v>78145.72</v>
      </c>
    </row>
    <row r="1172" spans="1:24" s="10" customFormat="1" ht="15" hidden="1">
      <c r="A1172" s="12"/>
      <c r="B1172" s="152" t="s">
        <v>225</v>
      </c>
      <c r="C1172" s="145">
        <f>D1172+G1172+K1172</f>
        <v>0</v>
      </c>
      <c r="D1172" s="145"/>
      <c r="E1172" s="145"/>
      <c r="F1172" s="145"/>
      <c r="G1172" s="145"/>
      <c r="H1172" s="145"/>
      <c r="I1172" s="145">
        <f t="shared" si="559"/>
        <v>0</v>
      </c>
      <c r="J1172" s="145"/>
      <c r="K1172" s="145"/>
      <c r="L1172" s="149">
        <v>25319</v>
      </c>
      <c r="M1172" s="149">
        <f>C1172*L1172</f>
        <v>0</v>
      </c>
      <c r="N1172" s="149">
        <v>15</v>
      </c>
      <c r="O1172" s="149">
        <f>ROUND(M1172*N1172/100,2)</f>
        <v>0</v>
      </c>
      <c r="P1172" s="149"/>
      <c r="Q1172" s="149"/>
      <c r="R1172" s="149">
        <v>0.15</v>
      </c>
      <c r="S1172" s="149">
        <f>ROUND(M1172*R1172,2)</f>
        <v>0</v>
      </c>
      <c r="T1172" s="149"/>
      <c r="U1172" s="149">
        <v>15</v>
      </c>
      <c r="V1172" s="149">
        <f>ROUND(M1172*U1172/100,2)</f>
        <v>0</v>
      </c>
      <c r="W1172" s="149">
        <f>ROUND((M1172+O1172+S1172+V1172)*0.15,2)</f>
        <v>0</v>
      </c>
      <c r="X1172" s="149">
        <f>M1172+O1172+S1172+V1172+W1172</f>
        <v>0</v>
      </c>
    </row>
    <row r="1173" spans="1:24" s="10" customFormat="1" ht="30">
      <c r="A1173" s="12"/>
      <c r="B1173" s="152" t="s">
        <v>297</v>
      </c>
      <c r="C1173" s="145">
        <f>D1173+G1173+K1173</f>
        <v>7</v>
      </c>
      <c r="D1173" s="145"/>
      <c r="E1173" s="145"/>
      <c r="F1173" s="145"/>
      <c r="G1173" s="145">
        <f>H1173+I1173+J1173</f>
        <v>7</v>
      </c>
      <c r="H1173" s="145">
        <v>7</v>
      </c>
      <c r="I1173" s="145">
        <v>0</v>
      </c>
      <c r="J1173" s="145"/>
      <c r="K1173" s="145"/>
      <c r="L1173" s="149">
        <v>29492</v>
      </c>
      <c r="M1173" s="149">
        <f>C1173*L1173</f>
        <v>206444</v>
      </c>
      <c r="N1173" s="149">
        <v>15</v>
      </c>
      <c r="O1173" s="146">
        <f>ROUND(M1173*N1173/100,2)</f>
        <v>30966.6</v>
      </c>
      <c r="P1173" s="149"/>
      <c r="Q1173" s="149"/>
      <c r="R1173" s="149"/>
      <c r="S1173" s="149">
        <f>ROUND(M1173*R1173,2)</f>
        <v>0</v>
      </c>
      <c r="T1173" s="149"/>
      <c r="U1173" s="149">
        <v>15</v>
      </c>
      <c r="V1173" s="146">
        <f>ROUND(M1173*U1173/100,2)</f>
        <v>30966.6</v>
      </c>
      <c r="W1173" s="149">
        <f>ROUND((M1173+O1173+S1173+V1173)*0.15,2)</f>
        <v>40256.58</v>
      </c>
      <c r="X1173" s="149">
        <f>M1173+O1173+S1173+V1173+W1173</f>
        <v>308633.78</v>
      </c>
    </row>
    <row r="1174" spans="1:24" s="10" customFormat="1" ht="15.75">
      <c r="A1174" s="12"/>
      <c r="B1174" s="153" t="s">
        <v>54</v>
      </c>
      <c r="C1174" s="199">
        <f>SUM(C1171:C1173)</f>
        <v>8</v>
      </c>
      <c r="D1174" s="195">
        <f>SUM(D1171:D1173)</f>
        <v>0</v>
      </c>
      <c r="E1174" s="195"/>
      <c r="F1174" s="195"/>
      <c r="G1174" s="195">
        <f>SUM(G1171:G1173)</f>
        <v>8</v>
      </c>
      <c r="H1174" s="195">
        <f>SUM(H1171:H1173)</f>
        <v>8</v>
      </c>
      <c r="I1174" s="145">
        <f t="shared" si="559"/>
        <v>0</v>
      </c>
      <c r="J1174" s="195"/>
      <c r="K1174" s="195">
        <f>SUM(K1171:K1173)</f>
        <v>0</v>
      </c>
      <c r="L1174" s="195"/>
      <c r="M1174" s="195">
        <f aca="true" t="shared" si="560" ref="M1174:X1174">SUM(M1171:M1173)</f>
        <v>253308</v>
      </c>
      <c r="N1174" s="195"/>
      <c r="O1174" s="195">
        <f t="shared" si="560"/>
        <v>37996.2</v>
      </c>
      <c r="P1174" s="195">
        <f t="shared" si="560"/>
        <v>0</v>
      </c>
      <c r="Q1174" s="195"/>
      <c r="R1174" s="195"/>
      <c r="S1174" s="195">
        <f t="shared" si="560"/>
        <v>7029.6</v>
      </c>
      <c r="T1174" s="195"/>
      <c r="U1174" s="195"/>
      <c r="V1174" s="195">
        <f t="shared" si="560"/>
        <v>37996.2</v>
      </c>
      <c r="W1174" s="195">
        <f t="shared" si="560"/>
        <v>50449.5</v>
      </c>
      <c r="X1174" s="199">
        <f t="shared" si="560"/>
        <v>386779.5</v>
      </c>
    </row>
    <row r="1175" spans="1:24" s="10" customFormat="1" ht="15.75">
      <c r="A1175" s="12"/>
      <c r="B1175" s="171" t="s">
        <v>56</v>
      </c>
      <c r="C1175" s="195"/>
      <c r="D1175" s="196"/>
      <c r="E1175" s="196"/>
      <c r="F1175" s="196"/>
      <c r="G1175" s="196"/>
      <c r="H1175" s="196"/>
      <c r="I1175" s="145"/>
      <c r="J1175" s="196"/>
      <c r="K1175" s="195"/>
      <c r="L1175" s="149"/>
      <c r="M1175" s="149"/>
      <c r="N1175" s="149"/>
      <c r="O1175" s="149"/>
      <c r="P1175" s="149"/>
      <c r="Q1175" s="149"/>
      <c r="R1175" s="149"/>
      <c r="S1175" s="149"/>
      <c r="T1175" s="149"/>
      <c r="U1175" s="149"/>
      <c r="V1175" s="149"/>
      <c r="W1175" s="149"/>
      <c r="X1175" s="149"/>
    </row>
    <row r="1176" spans="1:24" s="10" customFormat="1" ht="30">
      <c r="A1176" s="12"/>
      <c r="B1176" s="152" t="s">
        <v>298</v>
      </c>
      <c r="C1176" s="145">
        <f>D1176+G1176+K1176</f>
        <v>1</v>
      </c>
      <c r="D1176" s="145"/>
      <c r="E1176" s="145"/>
      <c r="F1176" s="145"/>
      <c r="G1176" s="145">
        <v>1</v>
      </c>
      <c r="H1176" s="145">
        <v>1</v>
      </c>
      <c r="I1176" s="145">
        <f t="shared" si="559"/>
        <v>0</v>
      </c>
      <c r="J1176" s="145"/>
      <c r="K1176" s="145"/>
      <c r="L1176" s="149">
        <v>18432</v>
      </c>
      <c r="M1176" s="149">
        <f>C1176*L1176</f>
        <v>18432</v>
      </c>
      <c r="N1176" s="149">
        <v>15</v>
      </c>
      <c r="O1176" s="146">
        <f>ROUND(M1176*N1176/100,2)</f>
        <v>2764.8</v>
      </c>
      <c r="P1176" s="149"/>
      <c r="Q1176" s="149"/>
      <c r="R1176" s="149"/>
      <c r="S1176" s="149">
        <f>ROUND(M1176*R1176,2)</f>
        <v>0</v>
      </c>
      <c r="T1176" s="149"/>
      <c r="U1176" s="149">
        <v>15</v>
      </c>
      <c r="V1176" s="146">
        <f>ROUND(M1176*U1176/100,2)</f>
        <v>2764.8</v>
      </c>
      <c r="W1176" s="149">
        <f>ROUND((M1176+O1176+S1176+V1176)*0.15,2)</f>
        <v>3594.24</v>
      </c>
      <c r="X1176" s="149">
        <f>M1176+O1176+S1176+V1176+W1176</f>
        <v>27555.839999999997</v>
      </c>
    </row>
    <row r="1177" spans="1:24" s="10" customFormat="1" ht="15" hidden="1">
      <c r="A1177" s="12"/>
      <c r="B1177" s="152" t="s">
        <v>214</v>
      </c>
      <c r="C1177" s="145">
        <f>D1177+G1177+K1177</f>
        <v>0</v>
      </c>
      <c r="D1177" s="145"/>
      <c r="E1177" s="145"/>
      <c r="F1177" s="145"/>
      <c r="G1177" s="145"/>
      <c r="H1177" s="145"/>
      <c r="I1177" s="145">
        <f t="shared" si="559"/>
        <v>0</v>
      </c>
      <c r="J1177" s="145"/>
      <c r="K1177" s="145"/>
      <c r="L1177" s="149">
        <v>15421</v>
      </c>
      <c r="M1177" s="149">
        <f>C1177*L1177</f>
        <v>0</v>
      </c>
      <c r="N1177" s="149">
        <v>15</v>
      </c>
      <c r="O1177" s="149">
        <f>ROUND(M1177*N1177/100,2)</f>
        <v>0</v>
      </c>
      <c r="P1177" s="149"/>
      <c r="Q1177" s="149"/>
      <c r="R1177" s="149">
        <v>0.1</v>
      </c>
      <c r="S1177" s="149">
        <f>ROUND(M1177*R1177,2)</f>
        <v>0</v>
      </c>
      <c r="T1177" s="149"/>
      <c r="U1177" s="149">
        <v>15</v>
      </c>
      <c r="V1177" s="149">
        <f>ROUND(M1177*U1177/100,2)</f>
        <v>0</v>
      </c>
      <c r="W1177" s="149">
        <f>ROUND((M1177+O1177+S1177+V1177)*0.15,2)</f>
        <v>0</v>
      </c>
      <c r="X1177" s="149">
        <f>M1177+O1177+S1177+V1177+W1177</f>
        <v>0</v>
      </c>
    </row>
    <row r="1178" spans="1:24" s="10" customFormat="1" ht="15">
      <c r="A1178" s="12"/>
      <c r="B1178" s="152" t="s">
        <v>295</v>
      </c>
      <c r="C1178" s="145">
        <f>D1178+G1178+K1178</f>
        <v>7.5</v>
      </c>
      <c r="D1178" s="145"/>
      <c r="E1178" s="145"/>
      <c r="F1178" s="145"/>
      <c r="G1178" s="145">
        <f>H1178+I1178+J1178</f>
        <v>7.5</v>
      </c>
      <c r="H1178" s="145">
        <v>7.5</v>
      </c>
      <c r="I1178" s="145">
        <v>0</v>
      </c>
      <c r="J1178" s="145"/>
      <c r="K1178" s="145"/>
      <c r="L1178" s="149">
        <v>15006</v>
      </c>
      <c r="M1178" s="149">
        <f>C1178*L1178</f>
        <v>112545</v>
      </c>
      <c r="N1178" s="149">
        <v>15</v>
      </c>
      <c r="O1178" s="149">
        <f>ROUND(M1178*N1178/100,2)</f>
        <v>16881.75</v>
      </c>
      <c r="P1178" s="149"/>
      <c r="Q1178" s="149"/>
      <c r="R1178" s="149"/>
      <c r="S1178" s="149">
        <f>ROUND(M1178*R1178,2)</f>
        <v>0</v>
      </c>
      <c r="T1178" s="149"/>
      <c r="U1178" s="149">
        <v>15</v>
      </c>
      <c r="V1178" s="149">
        <f>ROUND(M1178*U1178/100,2)</f>
        <v>16881.75</v>
      </c>
      <c r="W1178" s="149">
        <f>ROUND((M1178+O1178+S1178+V1178)*0.15,2)</f>
        <v>21946.28</v>
      </c>
      <c r="X1178" s="149">
        <f>M1178+O1178+S1178+V1178+W1178</f>
        <v>168254.78</v>
      </c>
    </row>
    <row r="1179" spans="1:24" s="10" customFormat="1" ht="15">
      <c r="A1179" s="12"/>
      <c r="B1179" s="152" t="s">
        <v>299</v>
      </c>
      <c r="C1179" s="145">
        <f>G1179</f>
        <v>8</v>
      </c>
      <c r="D1179" s="145"/>
      <c r="E1179" s="145"/>
      <c r="F1179" s="145"/>
      <c r="G1179" s="145">
        <f>H1179+I1179+J1179</f>
        <v>8</v>
      </c>
      <c r="H1179" s="145">
        <v>8</v>
      </c>
      <c r="I1179" s="145">
        <v>0</v>
      </c>
      <c r="J1179" s="145"/>
      <c r="K1179" s="145"/>
      <c r="L1179" s="149">
        <v>17963</v>
      </c>
      <c r="M1179" s="149">
        <f>C1179*L1179</f>
        <v>143704</v>
      </c>
      <c r="N1179" s="149">
        <v>15</v>
      </c>
      <c r="O1179" s="146">
        <f>ROUND(M1179*N1179/100,2)</f>
        <v>21555.6</v>
      </c>
      <c r="P1179" s="149"/>
      <c r="Q1179" s="149"/>
      <c r="R1179" s="149">
        <v>15</v>
      </c>
      <c r="S1179" s="146">
        <f>ROUND(M1179*R1179/100,2)</f>
        <v>21555.6</v>
      </c>
      <c r="T1179" s="149"/>
      <c r="U1179" s="149">
        <v>15</v>
      </c>
      <c r="V1179" s="146">
        <f>ROUND(M1179*U1179/100,2)</f>
        <v>21555.6</v>
      </c>
      <c r="W1179" s="149">
        <f>ROUND((M1179+O1179+S1179+V1179)*0.15,2)</f>
        <v>31255.62</v>
      </c>
      <c r="X1179" s="149">
        <f>M1179+O1179+S1179+V1179+W1179</f>
        <v>239626.42</v>
      </c>
    </row>
    <row r="1180" spans="1:24" s="10" customFormat="1" ht="15.75">
      <c r="A1180" s="12"/>
      <c r="B1180" s="153" t="s">
        <v>54</v>
      </c>
      <c r="C1180" s="199">
        <f>SUM(C1176:C1179)</f>
        <v>16.5</v>
      </c>
      <c r="D1180" s="195">
        <f>SUM(D1176:D1179)</f>
        <v>0</v>
      </c>
      <c r="E1180" s="195"/>
      <c r="F1180" s="195"/>
      <c r="G1180" s="195">
        <f>SUM(G1176:G1179)</f>
        <v>16.5</v>
      </c>
      <c r="H1180" s="195">
        <f>SUM(H1176:H1179)</f>
        <v>16.5</v>
      </c>
      <c r="I1180" s="145">
        <f t="shared" si="559"/>
        <v>0</v>
      </c>
      <c r="J1180" s="195"/>
      <c r="K1180" s="195">
        <f>SUM(K1176:K1179)</f>
        <v>0</v>
      </c>
      <c r="L1180" s="195"/>
      <c r="M1180" s="195">
        <f>SUM(M1176:M1179)</f>
        <v>274681</v>
      </c>
      <c r="N1180" s="195"/>
      <c r="O1180" s="195">
        <f aca="true" t="shared" si="561" ref="O1180:X1180">SUM(O1176:O1179)</f>
        <v>41202.149999999994</v>
      </c>
      <c r="P1180" s="195">
        <f t="shared" si="561"/>
        <v>0</v>
      </c>
      <c r="Q1180" s="195"/>
      <c r="R1180" s="195"/>
      <c r="S1180" s="195">
        <f t="shared" si="561"/>
        <v>21555.6</v>
      </c>
      <c r="T1180" s="195"/>
      <c r="U1180" s="195"/>
      <c r="V1180" s="195">
        <f t="shared" si="561"/>
        <v>41202.149999999994</v>
      </c>
      <c r="W1180" s="195">
        <f t="shared" si="561"/>
        <v>56796.14</v>
      </c>
      <c r="X1180" s="199">
        <f t="shared" si="561"/>
        <v>435437.04000000004</v>
      </c>
    </row>
    <row r="1181" spans="1:24" s="10" customFormat="1" ht="15.75">
      <c r="A1181" s="12"/>
      <c r="B1181" s="171" t="s">
        <v>57</v>
      </c>
      <c r="C1181" s="195"/>
      <c r="D1181" s="196"/>
      <c r="E1181" s="196"/>
      <c r="F1181" s="196"/>
      <c r="G1181" s="196"/>
      <c r="H1181" s="196"/>
      <c r="I1181" s="145"/>
      <c r="J1181" s="196"/>
      <c r="K1181" s="195"/>
      <c r="L1181" s="149"/>
      <c r="M1181" s="149"/>
      <c r="N1181" s="149"/>
      <c r="O1181" s="149"/>
      <c r="P1181" s="149"/>
      <c r="Q1181" s="149"/>
      <c r="R1181" s="149"/>
      <c r="S1181" s="149"/>
      <c r="T1181" s="149"/>
      <c r="U1181" s="149"/>
      <c r="V1181" s="149"/>
      <c r="W1181" s="149"/>
      <c r="X1181" s="149"/>
    </row>
    <row r="1182" spans="1:24" s="10" customFormat="1" ht="15">
      <c r="A1182" s="12"/>
      <c r="B1182" s="152" t="s">
        <v>286</v>
      </c>
      <c r="C1182" s="145">
        <f>G1182</f>
        <v>6.5</v>
      </c>
      <c r="D1182" s="145"/>
      <c r="E1182" s="145"/>
      <c r="F1182" s="145"/>
      <c r="G1182" s="145">
        <f>H1182+I1182+J1182</f>
        <v>6.5</v>
      </c>
      <c r="H1182" s="145">
        <v>6.5</v>
      </c>
      <c r="I1182" s="145">
        <v>0</v>
      </c>
      <c r="J1182" s="145"/>
      <c r="K1182" s="145"/>
      <c r="L1182" s="149">
        <v>12266</v>
      </c>
      <c r="M1182" s="149">
        <f>C1182*L1182</f>
        <v>79729</v>
      </c>
      <c r="N1182" s="149">
        <v>15</v>
      </c>
      <c r="O1182" s="149">
        <f>ROUND(M1182*N1182/100,2)</f>
        <v>11959.35</v>
      </c>
      <c r="P1182" s="149"/>
      <c r="Q1182" s="149"/>
      <c r="R1182" s="149"/>
      <c r="S1182" s="149">
        <f>ROUND(M1182*R1182,2)</f>
        <v>0</v>
      </c>
      <c r="T1182" s="149"/>
      <c r="U1182" s="149">
        <v>15</v>
      </c>
      <c r="V1182" s="149">
        <f>ROUND(M1182*U1182/100,2)</f>
        <v>11959.35</v>
      </c>
      <c r="W1182" s="149">
        <f>ROUND((M1182+O1182+S1182+V1182)*0.15,2)</f>
        <v>15547.16</v>
      </c>
      <c r="X1182" s="149">
        <f>M1182+O1182+S1182+V1182+W1182</f>
        <v>119194.86000000002</v>
      </c>
    </row>
    <row r="1183" spans="1:24" s="10" customFormat="1" ht="15.75">
      <c r="A1183" s="12"/>
      <c r="B1183" s="153" t="s">
        <v>54</v>
      </c>
      <c r="C1183" s="199">
        <f>SUM(C1182:C1182)</f>
        <v>6.5</v>
      </c>
      <c r="D1183" s="195">
        <f>SUM(D1182:D1182)</f>
        <v>0</v>
      </c>
      <c r="E1183" s="195"/>
      <c r="F1183" s="195"/>
      <c r="G1183" s="195">
        <f>SUM(G1182:G1182)</f>
        <v>6.5</v>
      </c>
      <c r="H1183" s="195">
        <f>SUM(H1182:H1182)</f>
        <v>6.5</v>
      </c>
      <c r="I1183" s="145">
        <f t="shared" si="559"/>
        <v>0</v>
      </c>
      <c r="J1183" s="195"/>
      <c r="K1183" s="195">
        <f>SUM(K1182:K1182)</f>
        <v>0</v>
      </c>
      <c r="L1183" s="195"/>
      <c r="M1183" s="195">
        <f>SUM(M1182:M1182)</f>
        <v>79729</v>
      </c>
      <c r="N1183" s="195"/>
      <c r="O1183" s="195">
        <f aca="true" t="shared" si="562" ref="O1183:X1183">SUM(O1182:O1182)</f>
        <v>11959.35</v>
      </c>
      <c r="P1183" s="195">
        <f t="shared" si="562"/>
        <v>0</v>
      </c>
      <c r="Q1183" s="195"/>
      <c r="R1183" s="195"/>
      <c r="S1183" s="195">
        <f t="shared" si="562"/>
        <v>0</v>
      </c>
      <c r="T1183" s="195"/>
      <c r="U1183" s="195"/>
      <c r="V1183" s="195">
        <f t="shared" si="562"/>
        <v>11959.35</v>
      </c>
      <c r="W1183" s="195">
        <f t="shared" si="562"/>
        <v>15547.16</v>
      </c>
      <c r="X1183" s="199">
        <f t="shared" si="562"/>
        <v>119194.86000000002</v>
      </c>
    </row>
    <row r="1184" spans="1:24" s="10" customFormat="1" ht="15.75">
      <c r="A1184" s="12"/>
      <c r="B1184" s="171" t="s">
        <v>58</v>
      </c>
      <c r="C1184" s="195"/>
      <c r="D1184" s="196"/>
      <c r="E1184" s="196"/>
      <c r="F1184" s="196"/>
      <c r="G1184" s="196"/>
      <c r="H1184" s="196"/>
      <c r="I1184" s="145"/>
      <c r="J1184" s="196"/>
      <c r="K1184" s="195"/>
      <c r="L1184" s="149"/>
      <c r="M1184" s="149"/>
      <c r="N1184" s="149"/>
      <c r="O1184" s="149"/>
      <c r="P1184" s="149"/>
      <c r="Q1184" s="149"/>
      <c r="R1184" s="149"/>
      <c r="S1184" s="149"/>
      <c r="T1184" s="149"/>
      <c r="U1184" s="149"/>
      <c r="V1184" s="149"/>
      <c r="W1184" s="149"/>
      <c r="X1184" s="149"/>
    </row>
    <row r="1185" spans="1:24" s="10" customFormat="1" ht="15">
      <c r="A1185" s="12"/>
      <c r="B1185" s="152" t="s">
        <v>255</v>
      </c>
      <c r="C1185" s="145">
        <f>D1185+G1185+K1185</f>
        <v>1</v>
      </c>
      <c r="D1185" s="145"/>
      <c r="E1185" s="145"/>
      <c r="F1185" s="145"/>
      <c r="G1185" s="145">
        <v>1</v>
      </c>
      <c r="H1185" s="145">
        <v>1</v>
      </c>
      <c r="I1185" s="145">
        <f t="shared" si="559"/>
        <v>0</v>
      </c>
      <c r="J1185" s="145"/>
      <c r="K1185" s="145"/>
      <c r="L1185" s="149">
        <v>10533</v>
      </c>
      <c r="M1185" s="149">
        <f>C1185*L1185</f>
        <v>10533</v>
      </c>
      <c r="N1185" s="149">
        <v>4</v>
      </c>
      <c r="O1185" s="149">
        <f>ROUND(M1185*N1185/100,2)</f>
        <v>421.32</v>
      </c>
      <c r="P1185" s="149"/>
      <c r="Q1185" s="149"/>
      <c r="R1185" s="149"/>
      <c r="S1185" s="149">
        <f>ROUND(M1185*R1185,2)</f>
        <v>0</v>
      </c>
      <c r="T1185" s="149"/>
      <c r="U1185" s="149">
        <v>15</v>
      </c>
      <c r="V1185" s="149">
        <f>ROUND(M1185*U1185/100,2)</f>
        <v>1579.95</v>
      </c>
      <c r="W1185" s="149">
        <f>ROUND((M1185+O1185+S1185+V1185)*0.15,2)</f>
        <v>1880.14</v>
      </c>
      <c r="X1185" s="149">
        <f>M1185+O1185+S1185+V1185+W1185</f>
        <v>14414.41</v>
      </c>
    </row>
    <row r="1186" spans="1:24" s="10" customFormat="1" ht="15.75">
      <c r="A1186" s="12"/>
      <c r="B1186" s="153" t="s">
        <v>54</v>
      </c>
      <c r="C1186" s="199">
        <f>SUM(C1185:C1185)</f>
        <v>1</v>
      </c>
      <c r="D1186" s="195">
        <f aca="true" t="shared" si="563" ref="D1186:K1186">SUM(D1185:D1185)</f>
        <v>0</v>
      </c>
      <c r="E1186" s="195">
        <f t="shared" si="563"/>
        <v>0</v>
      </c>
      <c r="F1186" s="195">
        <f t="shared" si="563"/>
        <v>0</v>
      </c>
      <c r="G1186" s="195">
        <f t="shared" si="563"/>
        <v>1</v>
      </c>
      <c r="H1186" s="195">
        <f t="shared" si="563"/>
        <v>1</v>
      </c>
      <c r="I1186" s="195">
        <f t="shared" si="563"/>
        <v>0</v>
      </c>
      <c r="J1186" s="195">
        <f t="shared" si="563"/>
        <v>0</v>
      </c>
      <c r="K1186" s="195">
        <f t="shared" si="563"/>
        <v>0</v>
      </c>
      <c r="L1186" s="195"/>
      <c r="M1186" s="195">
        <f aca="true" t="shared" si="564" ref="M1186:X1186">SUM(M1185:M1185)</f>
        <v>10533</v>
      </c>
      <c r="N1186" s="195"/>
      <c r="O1186" s="195">
        <f t="shared" si="564"/>
        <v>421.32</v>
      </c>
      <c r="P1186" s="195">
        <f t="shared" si="564"/>
        <v>0</v>
      </c>
      <c r="Q1186" s="195"/>
      <c r="R1186" s="195"/>
      <c r="S1186" s="195">
        <f t="shared" si="564"/>
        <v>0</v>
      </c>
      <c r="T1186" s="195"/>
      <c r="U1186" s="195"/>
      <c r="V1186" s="195">
        <f t="shared" si="564"/>
        <v>1579.95</v>
      </c>
      <c r="W1186" s="195">
        <f t="shared" si="564"/>
        <v>1880.14</v>
      </c>
      <c r="X1186" s="199">
        <f t="shared" si="564"/>
        <v>14414.41</v>
      </c>
    </row>
    <row r="1187" spans="1:24" ht="15">
      <c r="A1187" s="11"/>
      <c r="B1187" s="174"/>
      <c r="C1187" s="175"/>
      <c r="D1187" s="175"/>
      <c r="E1187" s="175"/>
      <c r="F1187" s="175"/>
      <c r="G1187" s="175"/>
      <c r="H1187" s="175"/>
      <c r="I1187" s="175"/>
      <c r="J1187" s="175"/>
      <c r="K1187" s="175"/>
      <c r="L1187" s="175"/>
      <c r="M1187" s="175"/>
      <c r="N1187" s="175"/>
      <c r="O1187" s="175"/>
      <c r="P1187" s="175"/>
      <c r="Q1187" s="175"/>
      <c r="R1187" s="175"/>
      <c r="S1187" s="175"/>
      <c r="T1187" s="175"/>
      <c r="U1187" s="175"/>
      <c r="V1187" s="175"/>
      <c r="W1187" s="175"/>
      <c r="X1187" s="175"/>
    </row>
    <row r="1188" spans="2:24" s="249" customFormat="1" ht="15.75">
      <c r="B1188" s="181" t="s">
        <v>55</v>
      </c>
      <c r="C1188" s="250">
        <f>C1174</f>
        <v>8</v>
      </c>
      <c r="D1188" s="250">
        <f aca="true" t="shared" si="565" ref="D1188:X1188">D1174</f>
        <v>0</v>
      </c>
      <c r="E1188" s="250">
        <f t="shared" si="565"/>
        <v>0</v>
      </c>
      <c r="F1188" s="250">
        <f t="shared" si="565"/>
        <v>0</v>
      </c>
      <c r="G1188" s="250">
        <f t="shared" si="565"/>
        <v>8</v>
      </c>
      <c r="H1188" s="250">
        <f t="shared" si="565"/>
        <v>8</v>
      </c>
      <c r="I1188" s="250">
        <f t="shared" si="565"/>
        <v>0</v>
      </c>
      <c r="J1188" s="250">
        <f t="shared" si="565"/>
        <v>0</v>
      </c>
      <c r="K1188" s="250">
        <f t="shared" si="565"/>
        <v>0</v>
      </c>
      <c r="L1188" s="250"/>
      <c r="M1188" s="250">
        <f t="shared" si="565"/>
        <v>253308</v>
      </c>
      <c r="N1188" s="250"/>
      <c r="O1188" s="250">
        <f t="shared" si="565"/>
        <v>37996.2</v>
      </c>
      <c r="P1188" s="250">
        <f t="shared" si="565"/>
        <v>0</v>
      </c>
      <c r="Q1188" s="250"/>
      <c r="R1188" s="250"/>
      <c r="S1188" s="250">
        <f t="shared" si="565"/>
        <v>7029.6</v>
      </c>
      <c r="T1188" s="250">
        <f t="shared" si="565"/>
        <v>0</v>
      </c>
      <c r="U1188" s="250"/>
      <c r="V1188" s="250">
        <f t="shared" si="565"/>
        <v>37996.2</v>
      </c>
      <c r="W1188" s="250">
        <f t="shared" si="565"/>
        <v>50449.5</v>
      </c>
      <c r="X1188" s="250">
        <f t="shared" si="565"/>
        <v>386779.5</v>
      </c>
    </row>
    <row r="1189" spans="2:24" s="249" customFormat="1" ht="15.75">
      <c r="B1189" s="181" t="s">
        <v>56</v>
      </c>
      <c r="C1189" s="250">
        <f>C1180</f>
        <v>16.5</v>
      </c>
      <c r="D1189" s="250">
        <f aca="true" t="shared" si="566" ref="D1189:X1189">D1180</f>
        <v>0</v>
      </c>
      <c r="E1189" s="250">
        <f t="shared" si="566"/>
        <v>0</v>
      </c>
      <c r="F1189" s="250">
        <f t="shared" si="566"/>
        <v>0</v>
      </c>
      <c r="G1189" s="250">
        <f t="shared" si="566"/>
        <v>16.5</v>
      </c>
      <c r="H1189" s="250">
        <f t="shared" si="566"/>
        <v>16.5</v>
      </c>
      <c r="I1189" s="250">
        <f t="shared" si="566"/>
        <v>0</v>
      </c>
      <c r="J1189" s="250">
        <f t="shared" si="566"/>
        <v>0</v>
      </c>
      <c r="K1189" s="250">
        <f t="shared" si="566"/>
        <v>0</v>
      </c>
      <c r="L1189" s="250"/>
      <c r="M1189" s="250">
        <f t="shared" si="566"/>
        <v>274681</v>
      </c>
      <c r="N1189" s="250"/>
      <c r="O1189" s="250">
        <f t="shared" si="566"/>
        <v>41202.149999999994</v>
      </c>
      <c r="P1189" s="250">
        <f t="shared" si="566"/>
        <v>0</v>
      </c>
      <c r="Q1189" s="250"/>
      <c r="R1189" s="250"/>
      <c r="S1189" s="250">
        <f t="shared" si="566"/>
        <v>21555.6</v>
      </c>
      <c r="T1189" s="250">
        <f t="shared" si="566"/>
        <v>0</v>
      </c>
      <c r="U1189" s="250"/>
      <c r="V1189" s="250">
        <f t="shared" si="566"/>
        <v>41202.149999999994</v>
      </c>
      <c r="W1189" s="250">
        <f t="shared" si="566"/>
        <v>56796.14</v>
      </c>
      <c r="X1189" s="250">
        <f t="shared" si="566"/>
        <v>435437.04000000004</v>
      </c>
    </row>
    <row r="1190" spans="2:24" s="249" customFormat="1" ht="15.75">
      <c r="B1190" s="181" t="s">
        <v>57</v>
      </c>
      <c r="C1190" s="250">
        <f>C1183</f>
        <v>6.5</v>
      </c>
      <c r="D1190" s="250">
        <f aca="true" t="shared" si="567" ref="D1190:X1190">D1183</f>
        <v>0</v>
      </c>
      <c r="E1190" s="250">
        <f t="shared" si="567"/>
        <v>0</v>
      </c>
      <c r="F1190" s="250">
        <f t="shared" si="567"/>
        <v>0</v>
      </c>
      <c r="G1190" s="250">
        <f t="shared" si="567"/>
        <v>6.5</v>
      </c>
      <c r="H1190" s="250">
        <f t="shared" si="567"/>
        <v>6.5</v>
      </c>
      <c r="I1190" s="250">
        <f t="shared" si="567"/>
        <v>0</v>
      </c>
      <c r="J1190" s="250">
        <f t="shared" si="567"/>
        <v>0</v>
      </c>
      <c r="K1190" s="250">
        <f t="shared" si="567"/>
        <v>0</v>
      </c>
      <c r="L1190" s="250"/>
      <c r="M1190" s="250">
        <f t="shared" si="567"/>
        <v>79729</v>
      </c>
      <c r="N1190" s="250"/>
      <c r="O1190" s="250">
        <f t="shared" si="567"/>
        <v>11959.35</v>
      </c>
      <c r="P1190" s="250">
        <f t="shared" si="567"/>
        <v>0</v>
      </c>
      <c r="Q1190" s="250"/>
      <c r="R1190" s="250"/>
      <c r="S1190" s="250">
        <f t="shared" si="567"/>
        <v>0</v>
      </c>
      <c r="T1190" s="250">
        <f t="shared" si="567"/>
        <v>0</v>
      </c>
      <c r="U1190" s="250"/>
      <c r="V1190" s="250">
        <f t="shared" si="567"/>
        <v>11959.35</v>
      </c>
      <c r="W1190" s="250">
        <f t="shared" si="567"/>
        <v>15547.16</v>
      </c>
      <c r="X1190" s="250">
        <f t="shared" si="567"/>
        <v>119194.86000000002</v>
      </c>
    </row>
    <row r="1191" spans="2:24" s="249" customFormat="1" ht="15.75">
      <c r="B1191" s="181" t="s">
        <v>58</v>
      </c>
      <c r="C1191" s="250">
        <f>C1186</f>
        <v>1</v>
      </c>
      <c r="D1191" s="250">
        <f aca="true" t="shared" si="568" ref="D1191:X1191">D1186</f>
        <v>0</v>
      </c>
      <c r="E1191" s="250">
        <f t="shared" si="568"/>
        <v>0</v>
      </c>
      <c r="F1191" s="250">
        <f t="shared" si="568"/>
        <v>0</v>
      </c>
      <c r="G1191" s="250">
        <f t="shared" si="568"/>
        <v>1</v>
      </c>
      <c r="H1191" s="250">
        <f t="shared" si="568"/>
        <v>1</v>
      </c>
      <c r="I1191" s="250">
        <f t="shared" si="568"/>
        <v>0</v>
      </c>
      <c r="J1191" s="250">
        <f t="shared" si="568"/>
        <v>0</v>
      </c>
      <c r="K1191" s="250">
        <f t="shared" si="568"/>
        <v>0</v>
      </c>
      <c r="L1191" s="250"/>
      <c r="M1191" s="250">
        <f t="shared" si="568"/>
        <v>10533</v>
      </c>
      <c r="N1191" s="250"/>
      <c r="O1191" s="250">
        <f t="shared" si="568"/>
        <v>421.32</v>
      </c>
      <c r="P1191" s="250">
        <f t="shared" si="568"/>
        <v>0</v>
      </c>
      <c r="Q1191" s="250"/>
      <c r="R1191" s="250"/>
      <c r="S1191" s="250">
        <f t="shared" si="568"/>
        <v>0</v>
      </c>
      <c r="T1191" s="250">
        <f t="shared" si="568"/>
        <v>0</v>
      </c>
      <c r="U1191" s="250"/>
      <c r="V1191" s="250">
        <f t="shared" si="568"/>
        <v>1579.95</v>
      </c>
      <c r="W1191" s="250">
        <f t="shared" si="568"/>
        <v>1880.14</v>
      </c>
      <c r="X1191" s="250">
        <f t="shared" si="568"/>
        <v>14414.41</v>
      </c>
    </row>
    <row r="1192" spans="2:24" s="18" customFormat="1" ht="15.75">
      <c r="B1192" s="155" t="s">
        <v>59</v>
      </c>
      <c r="C1192" s="248">
        <f>SUM(C1188:C1191)</f>
        <v>32</v>
      </c>
      <c r="D1192" s="248">
        <f aca="true" t="shared" si="569" ref="D1192:X1192">SUM(D1188:D1191)</f>
        <v>0</v>
      </c>
      <c r="E1192" s="248">
        <f t="shared" si="569"/>
        <v>0</v>
      </c>
      <c r="F1192" s="248">
        <f t="shared" si="569"/>
        <v>0</v>
      </c>
      <c r="G1192" s="248">
        <f t="shared" si="569"/>
        <v>32</v>
      </c>
      <c r="H1192" s="248">
        <f t="shared" si="569"/>
        <v>32</v>
      </c>
      <c r="I1192" s="248">
        <f t="shared" si="569"/>
        <v>0</v>
      </c>
      <c r="J1192" s="248">
        <f t="shared" si="569"/>
        <v>0</v>
      </c>
      <c r="K1192" s="248">
        <f t="shared" si="569"/>
        <v>0</v>
      </c>
      <c r="L1192" s="248"/>
      <c r="M1192" s="248">
        <f t="shared" si="569"/>
        <v>618251</v>
      </c>
      <c r="N1192" s="248"/>
      <c r="O1192" s="248">
        <f t="shared" si="569"/>
        <v>91579.02</v>
      </c>
      <c r="P1192" s="248">
        <f t="shared" si="569"/>
        <v>0</v>
      </c>
      <c r="Q1192" s="248"/>
      <c r="R1192" s="248"/>
      <c r="S1192" s="248">
        <f t="shared" si="569"/>
        <v>28585.199999999997</v>
      </c>
      <c r="T1192" s="248">
        <f t="shared" si="569"/>
        <v>0</v>
      </c>
      <c r="U1192" s="248"/>
      <c r="V1192" s="248">
        <f t="shared" si="569"/>
        <v>92737.65</v>
      </c>
      <c r="W1192" s="248">
        <f t="shared" si="569"/>
        <v>124672.94</v>
      </c>
      <c r="X1192" s="248">
        <f t="shared" si="569"/>
        <v>955825.81</v>
      </c>
    </row>
    <row r="1193" spans="2:24" s="87" customFormat="1" ht="12.75">
      <c r="B1193" s="131"/>
      <c r="C1193" s="116"/>
      <c r="D1193" s="116"/>
      <c r="E1193" s="116"/>
      <c r="F1193" s="116"/>
      <c r="G1193" s="116"/>
      <c r="H1193" s="116"/>
      <c r="I1193" s="116"/>
      <c r="J1193" s="116"/>
      <c r="K1193" s="116"/>
      <c r="L1193" s="116"/>
      <c r="M1193" s="116"/>
      <c r="N1193" s="116"/>
      <c r="O1193" s="116"/>
      <c r="P1193" s="116"/>
      <c r="Q1193" s="116"/>
      <c r="R1193" s="116"/>
      <c r="S1193" s="116"/>
      <c r="T1193" s="116"/>
      <c r="U1193" s="116"/>
      <c r="V1193" s="116"/>
      <c r="W1193" s="116"/>
      <c r="X1193" s="116"/>
    </row>
    <row r="1194" spans="2:24" s="87" customFormat="1" ht="20.25">
      <c r="B1194" s="319" t="s">
        <v>172</v>
      </c>
      <c r="C1194" s="319"/>
      <c r="D1194" s="319"/>
      <c r="E1194" s="319"/>
      <c r="F1194" s="319"/>
      <c r="G1194" s="319"/>
      <c r="H1194" s="319"/>
      <c r="I1194" s="319"/>
      <c r="J1194" s="319"/>
      <c r="K1194" s="319"/>
      <c r="L1194" s="319"/>
      <c r="M1194" s="319"/>
      <c r="N1194" s="319"/>
      <c r="O1194" s="319"/>
      <c r="P1194" s="319"/>
      <c r="Q1194" s="319"/>
      <c r="R1194" s="319"/>
      <c r="S1194" s="319"/>
      <c r="T1194" s="319"/>
      <c r="U1194" s="319"/>
      <c r="V1194" s="319"/>
      <c r="W1194" s="319"/>
      <c r="X1194" s="319"/>
    </row>
    <row r="1195" spans="2:24" s="87" customFormat="1" ht="15.75">
      <c r="B1195" s="118"/>
      <c r="C1195" s="118"/>
      <c r="D1195" s="118"/>
      <c r="E1195" s="118"/>
      <c r="F1195" s="118"/>
      <c r="G1195" s="118"/>
      <c r="H1195" s="118"/>
      <c r="I1195" s="118"/>
      <c r="J1195" s="118"/>
      <c r="K1195" s="118"/>
      <c r="L1195" s="118"/>
      <c r="M1195" s="118"/>
      <c r="N1195" s="118"/>
      <c r="O1195" s="118"/>
      <c r="P1195" s="118"/>
      <c r="Q1195" s="118"/>
      <c r="R1195" s="118"/>
      <c r="S1195" s="118"/>
      <c r="T1195" s="118"/>
      <c r="U1195" s="118"/>
      <c r="V1195" s="118"/>
      <c r="W1195" s="118"/>
      <c r="X1195" s="118"/>
    </row>
    <row r="1196" spans="1:24" ht="18">
      <c r="A1196" s="11"/>
      <c r="B1196" s="295" t="s">
        <v>319</v>
      </c>
      <c r="C1196" s="295"/>
      <c r="D1196" s="295"/>
      <c r="E1196" s="295"/>
      <c r="F1196" s="295"/>
      <c r="G1196" s="295"/>
      <c r="H1196" s="295"/>
      <c r="I1196" s="295"/>
      <c r="J1196" s="295"/>
      <c r="K1196" s="295"/>
      <c r="L1196" s="295"/>
      <c r="M1196" s="295"/>
      <c r="N1196" s="295"/>
      <c r="O1196" s="295"/>
      <c r="P1196" s="295"/>
      <c r="Q1196" s="295"/>
      <c r="R1196" s="295"/>
      <c r="S1196" s="295"/>
      <c r="T1196" s="295"/>
      <c r="U1196" s="295"/>
      <c r="V1196" s="295"/>
      <c r="W1196" s="295"/>
      <c r="X1196" s="295"/>
    </row>
    <row r="1197" spans="1:24" ht="15.75">
      <c r="A1197" s="11"/>
      <c r="B1197" s="117"/>
      <c r="C1197" s="117"/>
      <c r="D1197" s="117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</row>
    <row r="1198" spans="1:24" s="90" customFormat="1" ht="12.75" customHeight="1">
      <c r="A1198" s="283" t="s">
        <v>52</v>
      </c>
      <c r="B1198" s="284" t="s">
        <v>0</v>
      </c>
      <c r="C1198" s="284" t="s">
        <v>51</v>
      </c>
      <c r="D1198" s="284"/>
      <c r="E1198" s="284"/>
      <c r="F1198" s="284"/>
      <c r="G1198" s="284"/>
      <c r="H1198" s="284"/>
      <c r="I1198" s="284"/>
      <c r="J1198" s="284"/>
      <c r="K1198" s="284"/>
      <c r="L1198" s="284" t="s">
        <v>105</v>
      </c>
      <c r="M1198" s="284" t="s">
        <v>71</v>
      </c>
      <c r="N1198" s="285" t="s">
        <v>72</v>
      </c>
      <c r="O1198" s="286"/>
      <c r="P1198" s="286"/>
      <c r="Q1198" s="287"/>
      <c r="R1198" s="284" t="s">
        <v>74</v>
      </c>
      <c r="S1198" s="284"/>
      <c r="T1198" s="284"/>
      <c r="U1198" s="284"/>
      <c r="V1198" s="284"/>
      <c r="W1198" s="288" t="s">
        <v>75</v>
      </c>
      <c r="X1198" s="284" t="s">
        <v>76</v>
      </c>
    </row>
    <row r="1199" spans="1:24" s="90" customFormat="1" ht="81" customHeight="1">
      <c r="A1199" s="283"/>
      <c r="B1199" s="284"/>
      <c r="C1199" s="157" t="s">
        <v>48</v>
      </c>
      <c r="D1199" s="290" t="s">
        <v>49</v>
      </c>
      <c r="E1199" s="290"/>
      <c r="F1199" s="290"/>
      <c r="G1199" s="291" t="s">
        <v>39</v>
      </c>
      <c r="H1199" s="291"/>
      <c r="I1199" s="291"/>
      <c r="J1199" s="291"/>
      <c r="K1199" s="157" t="s">
        <v>50</v>
      </c>
      <c r="L1199" s="284"/>
      <c r="M1199" s="284"/>
      <c r="N1199" s="284" t="s">
        <v>157</v>
      </c>
      <c r="O1199" s="284"/>
      <c r="P1199" s="130" t="s">
        <v>73</v>
      </c>
      <c r="Q1199" s="129" t="s">
        <v>195</v>
      </c>
      <c r="R1199" s="284" t="s">
        <v>158</v>
      </c>
      <c r="S1199" s="284"/>
      <c r="T1199" s="130" t="s">
        <v>77</v>
      </c>
      <c r="U1199" s="284" t="s">
        <v>159</v>
      </c>
      <c r="V1199" s="284"/>
      <c r="W1199" s="289"/>
      <c r="X1199" s="284"/>
    </row>
    <row r="1200" spans="1:24" s="166" customFormat="1" ht="15">
      <c r="A1200" s="163"/>
      <c r="B1200" s="163"/>
      <c r="C1200" s="164"/>
      <c r="D1200" s="164" t="s">
        <v>48</v>
      </c>
      <c r="E1200" s="164" t="s">
        <v>196</v>
      </c>
      <c r="F1200" s="164" t="s">
        <v>197</v>
      </c>
      <c r="G1200" s="164" t="s">
        <v>48</v>
      </c>
      <c r="H1200" s="164" t="s">
        <v>196</v>
      </c>
      <c r="I1200" s="164" t="s">
        <v>197</v>
      </c>
      <c r="J1200" s="165" t="s">
        <v>69</v>
      </c>
      <c r="K1200" s="164"/>
      <c r="L1200" s="163"/>
      <c r="M1200" s="163"/>
      <c r="N1200" s="163"/>
      <c r="O1200" s="163"/>
      <c r="P1200" s="163"/>
      <c r="Q1200" s="163"/>
      <c r="R1200" s="163"/>
      <c r="S1200" s="163"/>
      <c r="T1200" s="163"/>
      <c r="U1200" s="163"/>
      <c r="V1200" s="163"/>
      <c r="W1200" s="163"/>
      <c r="X1200" s="163"/>
    </row>
    <row r="1201" spans="1:24" ht="15.75">
      <c r="A1201" s="11"/>
      <c r="B1201" s="180" t="s">
        <v>55</v>
      </c>
      <c r="C1201" s="167"/>
      <c r="D1201" s="167"/>
      <c r="E1201" s="167"/>
      <c r="F1201" s="167"/>
      <c r="G1201" s="168"/>
      <c r="H1201" s="168"/>
      <c r="I1201" s="168"/>
      <c r="J1201" s="168"/>
      <c r="K1201" s="169"/>
      <c r="L1201" s="170"/>
      <c r="M1201" s="170"/>
      <c r="N1201" s="170"/>
      <c r="O1201" s="170"/>
      <c r="P1201" s="170"/>
      <c r="Q1201" s="170"/>
      <c r="R1201" s="170"/>
      <c r="S1201" s="170"/>
      <c r="T1201" s="170"/>
      <c r="U1201" s="170"/>
      <c r="V1201" s="170"/>
      <c r="W1201" s="170"/>
      <c r="X1201" s="170"/>
    </row>
    <row r="1202" spans="1:24" ht="30">
      <c r="A1202" s="11"/>
      <c r="B1202" s="152" t="s">
        <v>300</v>
      </c>
      <c r="C1202" s="145">
        <f>D1202+G1202+K1202</f>
        <v>1</v>
      </c>
      <c r="D1202" s="145">
        <v>0</v>
      </c>
      <c r="E1202" s="145"/>
      <c r="F1202" s="145"/>
      <c r="G1202" s="145">
        <f>H1202</f>
        <v>1</v>
      </c>
      <c r="H1202" s="145">
        <v>1</v>
      </c>
      <c r="I1202" s="145"/>
      <c r="J1202" s="145"/>
      <c r="K1202" s="145">
        <v>0</v>
      </c>
      <c r="L1202" s="149">
        <v>39670</v>
      </c>
      <c r="M1202" s="149">
        <f aca="true" t="shared" si="570" ref="M1202:M1207">C1202*L1202</f>
        <v>39670</v>
      </c>
      <c r="N1202" s="149">
        <v>4</v>
      </c>
      <c r="O1202" s="146">
        <f>ROUND(M1202*N1202/100,2)</f>
        <v>1586.8</v>
      </c>
      <c r="P1202" s="149"/>
      <c r="Q1202" s="149"/>
      <c r="R1202" s="149">
        <v>15</v>
      </c>
      <c r="S1202" s="146">
        <f>ROUND(M1202*R1202/100,2)</f>
        <v>5950.5</v>
      </c>
      <c r="T1202" s="149"/>
      <c r="U1202" s="149">
        <v>15</v>
      </c>
      <c r="V1202" s="146">
        <f>ROUND(M1202*U1202/100,2)</f>
        <v>5950.5</v>
      </c>
      <c r="W1202" s="149">
        <f>ROUND((M1202+O1202+S1202+V1202)*0.15,2)</f>
        <v>7973.67</v>
      </c>
      <c r="X1202" s="149">
        <f>M1202+O1202+S1202+V1202+W1202</f>
        <v>61131.47</v>
      </c>
    </row>
    <row r="1203" spans="1:24" ht="15">
      <c r="A1203" s="11"/>
      <c r="B1203" s="152" t="s">
        <v>32</v>
      </c>
      <c r="C1203" s="145">
        <f>D1203+G1203+K1203</f>
        <v>0.5</v>
      </c>
      <c r="D1203" s="145">
        <v>0</v>
      </c>
      <c r="E1203" s="145"/>
      <c r="F1203" s="145"/>
      <c r="G1203" s="145">
        <f>H1203</f>
        <v>0.5</v>
      </c>
      <c r="H1203" s="145">
        <v>0.5</v>
      </c>
      <c r="I1203" s="145"/>
      <c r="J1203" s="145"/>
      <c r="K1203" s="145">
        <v>0</v>
      </c>
      <c r="L1203" s="149">
        <v>28385</v>
      </c>
      <c r="M1203" s="146">
        <f t="shared" si="570"/>
        <v>14192.5</v>
      </c>
      <c r="N1203" s="149">
        <v>4</v>
      </c>
      <c r="O1203" s="146">
        <f>ROUND(M1203*N1203/100,2)</f>
        <v>567.7</v>
      </c>
      <c r="P1203" s="149"/>
      <c r="Q1203" s="149"/>
      <c r="R1203" s="149"/>
      <c r="S1203" s="149">
        <f>ROUND(M1203*R1203,2)</f>
        <v>0</v>
      </c>
      <c r="T1203" s="149"/>
      <c r="U1203" s="149"/>
      <c r="V1203" s="149">
        <f>ROUND(M1203*U1203/100,2)</f>
        <v>0</v>
      </c>
      <c r="W1203" s="149">
        <f>ROUND((M1203+O1203+S1203+V1203)*0.15,2)</f>
        <v>2214.03</v>
      </c>
      <c r="X1203" s="149">
        <f>M1203+O1203+S1203+V1203+W1203</f>
        <v>16974.23</v>
      </c>
    </row>
    <row r="1204" spans="1:24" ht="15">
      <c r="A1204" s="11"/>
      <c r="B1204" s="152" t="s">
        <v>31</v>
      </c>
      <c r="C1204" s="145">
        <v>1</v>
      </c>
      <c r="D1204" s="145">
        <v>0</v>
      </c>
      <c r="E1204" s="145"/>
      <c r="F1204" s="145"/>
      <c r="G1204" s="145">
        <v>1</v>
      </c>
      <c r="H1204" s="145">
        <v>1</v>
      </c>
      <c r="I1204" s="145"/>
      <c r="J1204" s="145"/>
      <c r="K1204" s="145">
        <v>0</v>
      </c>
      <c r="L1204" s="149">
        <f>L1203</f>
        <v>28385</v>
      </c>
      <c r="M1204" s="149">
        <f t="shared" si="570"/>
        <v>28385</v>
      </c>
      <c r="N1204" s="149">
        <v>4</v>
      </c>
      <c r="O1204" s="146">
        <f>ROUND(M1204*N1204/100,2)</f>
        <v>1135.4</v>
      </c>
      <c r="P1204" s="149"/>
      <c r="Q1204" s="149"/>
      <c r="R1204" s="149"/>
      <c r="S1204" s="149">
        <f>ROUND(M1204*R1204,2)</f>
        <v>0</v>
      </c>
      <c r="T1204" s="149"/>
      <c r="U1204" s="149">
        <v>15</v>
      </c>
      <c r="V1204" s="149">
        <f>ROUND(M1204*U1204/100,2)</f>
        <v>4257.75</v>
      </c>
      <c r="W1204" s="149">
        <f>ROUND((M1204+O1204+S1204+V1204)*0.15,2)</f>
        <v>5066.72</v>
      </c>
      <c r="X1204" s="149">
        <f>M1204+O1204+S1204+V1204+W1204</f>
        <v>38844.87</v>
      </c>
    </row>
    <row r="1205" spans="1:24" ht="15">
      <c r="A1205" s="11"/>
      <c r="B1205" s="152" t="s">
        <v>36</v>
      </c>
      <c r="C1205" s="145">
        <f>D1205+G1205+K1205</f>
        <v>0.25</v>
      </c>
      <c r="D1205" s="145">
        <v>0</v>
      </c>
      <c r="E1205" s="145"/>
      <c r="F1205" s="145"/>
      <c r="G1205" s="145">
        <f>H1205</f>
        <v>0.25</v>
      </c>
      <c r="H1205" s="145">
        <v>0.25</v>
      </c>
      <c r="I1205" s="145"/>
      <c r="J1205" s="145"/>
      <c r="K1205" s="145">
        <v>0</v>
      </c>
      <c r="L1205" s="149">
        <f>L1203</f>
        <v>28385</v>
      </c>
      <c r="M1205" s="149">
        <f t="shared" si="570"/>
        <v>7096.25</v>
      </c>
      <c r="N1205" s="149">
        <v>4</v>
      </c>
      <c r="O1205" s="149">
        <f>ROUND(M1205*N1205/100,2)</f>
        <v>283.85</v>
      </c>
      <c r="P1205" s="149"/>
      <c r="Q1205" s="149"/>
      <c r="R1205" s="149"/>
      <c r="S1205" s="149">
        <f>ROUND(M1205*R1205,2)</f>
        <v>0</v>
      </c>
      <c r="T1205" s="149"/>
      <c r="U1205" s="149">
        <v>15</v>
      </c>
      <c r="V1205" s="149">
        <f>ROUND(M1205*U1205/100,2)</f>
        <v>1064.44</v>
      </c>
      <c r="W1205" s="149">
        <f>ROUND((M1205+O1205+S1205+V1205)*0.15,2)</f>
        <v>1266.68</v>
      </c>
      <c r="X1205" s="149">
        <f>M1205+O1205+S1205+V1205+W1205</f>
        <v>9711.220000000001</v>
      </c>
    </row>
    <row r="1206" spans="1:24" ht="12" customHeight="1" hidden="1">
      <c r="A1206" s="11"/>
      <c r="B1206" s="152" t="s">
        <v>136</v>
      </c>
      <c r="C1206" s="145">
        <f>D1206+G1206+K1206</f>
        <v>0</v>
      </c>
      <c r="D1206" s="145">
        <v>0</v>
      </c>
      <c r="E1206" s="145"/>
      <c r="F1206" s="145"/>
      <c r="G1206" s="145">
        <f>H1206</f>
        <v>0</v>
      </c>
      <c r="H1206" s="145"/>
      <c r="I1206" s="145"/>
      <c r="J1206" s="145"/>
      <c r="K1206" s="145"/>
      <c r="L1206" s="149">
        <v>24368</v>
      </c>
      <c r="M1206" s="149">
        <f t="shared" si="570"/>
        <v>0</v>
      </c>
      <c r="N1206" s="149"/>
      <c r="O1206" s="149"/>
      <c r="P1206" s="149"/>
      <c r="Q1206" s="149"/>
      <c r="R1206" s="149"/>
      <c r="S1206" s="149">
        <f>ROUND(M1206*R1206,2)</f>
        <v>0</v>
      </c>
      <c r="T1206" s="149"/>
      <c r="U1206" s="149"/>
      <c r="V1206" s="149"/>
      <c r="W1206" s="149"/>
      <c r="X1206" s="149"/>
    </row>
    <row r="1207" spans="1:24" ht="15" hidden="1">
      <c r="A1207" s="11"/>
      <c r="B1207" s="152" t="s">
        <v>31</v>
      </c>
      <c r="C1207" s="145">
        <f>D1207+G1207+K1207</f>
        <v>0</v>
      </c>
      <c r="D1207" s="145">
        <v>0</v>
      </c>
      <c r="E1207" s="145"/>
      <c r="F1207" s="145"/>
      <c r="G1207" s="145">
        <f>H1207</f>
        <v>0</v>
      </c>
      <c r="H1207" s="145"/>
      <c r="I1207" s="145"/>
      <c r="J1207" s="145"/>
      <c r="K1207" s="145">
        <v>0</v>
      </c>
      <c r="L1207" s="149">
        <v>24368</v>
      </c>
      <c r="M1207" s="149">
        <f t="shared" si="570"/>
        <v>0</v>
      </c>
      <c r="N1207" s="149">
        <v>2.5</v>
      </c>
      <c r="O1207" s="149">
        <f>ROUND(M1207*N1207/100,2)</f>
        <v>0</v>
      </c>
      <c r="P1207" s="149"/>
      <c r="Q1207" s="149"/>
      <c r="R1207" s="149"/>
      <c r="S1207" s="149">
        <f>ROUND(M1207*R1207,2)</f>
        <v>0</v>
      </c>
      <c r="T1207" s="149"/>
      <c r="U1207" s="149">
        <v>10</v>
      </c>
      <c r="V1207" s="149">
        <f>ROUND(M1207*U1207/100,2)</f>
        <v>0</v>
      </c>
      <c r="W1207" s="149">
        <f>ROUND((M1207+O1207+S1207+V1207)*0.15,2)</f>
        <v>0</v>
      </c>
      <c r="X1207" s="149">
        <f>M1207+O1207+S1207+V1207+W1207</f>
        <v>0</v>
      </c>
    </row>
    <row r="1208" spans="2:24" s="9" customFormat="1" ht="15.75">
      <c r="B1208" s="176" t="s">
        <v>54</v>
      </c>
      <c r="C1208" s="32">
        <f aca="true" t="shared" si="571" ref="C1208:H1208">SUM(C1202:C1207)</f>
        <v>2.75</v>
      </c>
      <c r="D1208" s="32">
        <f t="shared" si="571"/>
        <v>0</v>
      </c>
      <c r="E1208" s="32">
        <f t="shared" si="571"/>
        <v>0</v>
      </c>
      <c r="F1208" s="32">
        <f t="shared" si="571"/>
        <v>0</v>
      </c>
      <c r="G1208" s="32">
        <f t="shared" si="571"/>
        <v>2.75</v>
      </c>
      <c r="H1208" s="32">
        <f t="shared" si="571"/>
        <v>2.75</v>
      </c>
      <c r="I1208" s="32"/>
      <c r="J1208" s="32"/>
      <c r="K1208" s="32">
        <f>SUM(K1202:K1207)</f>
        <v>0</v>
      </c>
      <c r="L1208" s="32"/>
      <c r="M1208" s="32">
        <f aca="true" t="shared" si="572" ref="M1208:V1208">SUM(M1202:M1207)</f>
        <v>89343.75</v>
      </c>
      <c r="N1208" s="32"/>
      <c r="O1208" s="32">
        <f t="shared" si="572"/>
        <v>3573.75</v>
      </c>
      <c r="P1208" s="32">
        <f t="shared" si="572"/>
        <v>0</v>
      </c>
      <c r="Q1208" s="32"/>
      <c r="R1208" s="32"/>
      <c r="S1208" s="32">
        <f t="shared" si="572"/>
        <v>5950.5</v>
      </c>
      <c r="T1208" s="32"/>
      <c r="U1208" s="32"/>
      <c r="V1208" s="32">
        <f t="shared" si="572"/>
        <v>11272.69</v>
      </c>
      <c r="W1208" s="32">
        <f>SUM(W1202:W1207)</f>
        <v>16521.100000000002</v>
      </c>
      <c r="X1208" s="32">
        <f>SUM(X1202:X1207)</f>
        <v>126661.79000000001</v>
      </c>
    </row>
    <row r="1209" spans="1:24" ht="15.75">
      <c r="A1209" s="11"/>
      <c r="B1209" s="171" t="s">
        <v>56</v>
      </c>
      <c r="C1209" s="145"/>
      <c r="D1209" s="145"/>
      <c r="E1209" s="145"/>
      <c r="F1209" s="145"/>
      <c r="G1209" s="145"/>
      <c r="H1209" s="145"/>
      <c r="I1209" s="145"/>
      <c r="J1209" s="145"/>
      <c r="K1209" s="145"/>
      <c r="L1209" s="149"/>
      <c r="M1209" s="149"/>
      <c r="N1209" s="149"/>
      <c r="O1209" s="149"/>
      <c r="P1209" s="149"/>
      <c r="Q1209" s="149"/>
      <c r="R1209" s="149"/>
      <c r="S1209" s="149"/>
      <c r="T1209" s="149"/>
      <c r="U1209" s="149"/>
      <c r="V1209" s="149"/>
      <c r="W1209" s="149"/>
      <c r="X1209" s="149"/>
    </row>
    <row r="1210" spans="1:24" ht="15">
      <c r="A1210" s="11"/>
      <c r="B1210" s="154" t="s">
        <v>95</v>
      </c>
      <c r="C1210" s="145">
        <f>D1210+G1210+K1210</f>
        <v>1</v>
      </c>
      <c r="D1210" s="145">
        <v>0</v>
      </c>
      <c r="E1210" s="145"/>
      <c r="F1210" s="145"/>
      <c r="G1210" s="145">
        <v>1</v>
      </c>
      <c r="H1210" s="145">
        <v>1</v>
      </c>
      <c r="I1210" s="145"/>
      <c r="J1210" s="145"/>
      <c r="K1210" s="145">
        <v>0</v>
      </c>
      <c r="L1210" s="149">
        <v>18432</v>
      </c>
      <c r="M1210" s="149">
        <f>C1210*L1210</f>
        <v>18432</v>
      </c>
      <c r="N1210" s="149">
        <v>4</v>
      </c>
      <c r="O1210" s="149">
        <f>ROUND(M1210*N1210/100,2)</f>
        <v>737.28</v>
      </c>
      <c r="P1210" s="149"/>
      <c r="Q1210" s="149"/>
      <c r="R1210" s="149">
        <v>15</v>
      </c>
      <c r="S1210" s="146">
        <f>ROUND(M1210*R1210/100,2)</f>
        <v>2764.8</v>
      </c>
      <c r="T1210" s="149"/>
      <c r="U1210" s="149">
        <v>15</v>
      </c>
      <c r="V1210" s="146">
        <f>ROUND(M1210*U1210/100,2)</f>
        <v>2764.8</v>
      </c>
      <c r="W1210" s="149">
        <f>ROUND((M1210+O1210+S1210+V1210)*0.15,2)</f>
        <v>3704.83</v>
      </c>
      <c r="X1210" s="149">
        <f>M1210+O1210+S1210+V1210+W1210</f>
        <v>28403.71</v>
      </c>
    </row>
    <row r="1211" spans="1:24" ht="30">
      <c r="A1211" s="11"/>
      <c r="B1211" s="152" t="s">
        <v>301</v>
      </c>
      <c r="C1211" s="145">
        <f>D1211+G1211+K1211</f>
        <v>6.5</v>
      </c>
      <c r="D1211" s="145">
        <v>0.25</v>
      </c>
      <c r="E1211" s="145">
        <f>D1211</f>
        <v>0.25</v>
      </c>
      <c r="F1211" s="145"/>
      <c r="G1211" s="145">
        <f>H1211</f>
        <v>6.25</v>
      </c>
      <c r="H1211" s="145">
        <v>6.25</v>
      </c>
      <c r="I1211" s="145"/>
      <c r="J1211" s="145"/>
      <c r="K1211" s="145">
        <v>0</v>
      </c>
      <c r="L1211" s="149">
        <v>16070</v>
      </c>
      <c r="M1211" s="149">
        <f>C1211*L1211</f>
        <v>104455</v>
      </c>
      <c r="N1211" s="149">
        <v>4</v>
      </c>
      <c r="O1211" s="146">
        <f>ROUND(M1211*N1211/100,2)</f>
        <v>4178.2</v>
      </c>
      <c r="P1211" s="149"/>
      <c r="Q1211" s="149"/>
      <c r="R1211" s="149">
        <v>15</v>
      </c>
      <c r="S1211" s="149">
        <f>ROUND(M1211*R1211/100,2)</f>
        <v>15668.25</v>
      </c>
      <c r="T1211" s="149"/>
      <c r="U1211" s="149">
        <v>15</v>
      </c>
      <c r="V1211" s="149">
        <f>ROUND(M1211*U1211/100,2)</f>
        <v>15668.25</v>
      </c>
      <c r="W1211" s="149">
        <f>ROUND((M1211+O1211+S1211+V1211)*0.15,2)</f>
        <v>20995.46</v>
      </c>
      <c r="X1211" s="149">
        <f>M1211+O1211+S1211+V1211+W1211</f>
        <v>160965.16</v>
      </c>
    </row>
    <row r="1212" spans="1:24" ht="15">
      <c r="A1212" s="11"/>
      <c r="B1212" s="154" t="s">
        <v>34</v>
      </c>
      <c r="C1212" s="145">
        <f>D1212+G1212+K1212</f>
        <v>1</v>
      </c>
      <c r="D1212" s="145">
        <v>0</v>
      </c>
      <c r="E1212" s="145"/>
      <c r="F1212" s="145"/>
      <c r="G1212" s="145">
        <f>H1212</f>
        <v>1</v>
      </c>
      <c r="H1212" s="145">
        <v>1</v>
      </c>
      <c r="I1212" s="145"/>
      <c r="J1212" s="145"/>
      <c r="K1212" s="145">
        <v>0</v>
      </c>
      <c r="L1212" s="149">
        <v>17963</v>
      </c>
      <c r="M1212" s="149">
        <f>C1212*L1212</f>
        <v>17963</v>
      </c>
      <c r="N1212" s="149">
        <v>4</v>
      </c>
      <c r="O1212" s="149">
        <f>ROUND(M1212*N1212/100,2)</f>
        <v>718.52</v>
      </c>
      <c r="P1212" s="149"/>
      <c r="Q1212" s="149"/>
      <c r="R1212" s="149">
        <v>15</v>
      </c>
      <c r="S1212" s="149">
        <f>ROUND(M1212*R1212/100,2)</f>
        <v>2694.45</v>
      </c>
      <c r="T1212" s="149"/>
      <c r="U1212" s="149">
        <v>15</v>
      </c>
      <c r="V1212" s="149">
        <f>ROUND(M1212*U1212/100,2)</f>
        <v>2694.45</v>
      </c>
      <c r="W1212" s="149">
        <f>ROUND((M1212+O1212+S1212+V1212)*0.15,2)</f>
        <v>3610.56</v>
      </c>
      <c r="X1212" s="149">
        <f>M1212+O1212+S1212+V1212+W1212</f>
        <v>27680.980000000003</v>
      </c>
    </row>
    <row r="1213" spans="2:24" s="9" customFormat="1" ht="15.75">
      <c r="B1213" s="176" t="s">
        <v>54</v>
      </c>
      <c r="C1213" s="32">
        <f aca="true" t="shared" si="573" ref="C1213:H1213">SUM(C1210:C1212)</f>
        <v>8.5</v>
      </c>
      <c r="D1213" s="32">
        <f t="shared" si="573"/>
        <v>0.25</v>
      </c>
      <c r="E1213" s="32">
        <f t="shared" si="573"/>
        <v>0.25</v>
      </c>
      <c r="F1213" s="32">
        <f t="shared" si="573"/>
        <v>0</v>
      </c>
      <c r="G1213" s="32">
        <f t="shared" si="573"/>
        <v>8.25</v>
      </c>
      <c r="H1213" s="32">
        <f t="shared" si="573"/>
        <v>8.25</v>
      </c>
      <c r="I1213" s="32"/>
      <c r="J1213" s="32"/>
      <c r="K1213" s="32">
        <v>0</v>
      </c>
      <c r="L1213" s="32"/>
      <c r="M1213" s="32">
        <f aca="true" t="shared" si="574" ref="M1213:X1213">SUM(M1210:M1212)</f>
        <v>140850</v>
      </c>
      <c r="N1213" s="32"/>
      <c r="O1213" s="32">
        <f t="shared" si="574"/>
        <v>5634</v>
      </c>
      <c r="P1213" s="32">
        <f t="shared" si="574"/>
        <v>0</v>
      </c>
      <c r="Q1213" s="32"/>
      <c r="R1213" s="32"/>
      <c r="S1213" s="32">
        <f t="shared" si="574"/>
        <v>21127.5</v>
      </c>
      <c r="T1213" s="32"/>
      <c r="U1213" s="32"/>
      <c r="V1213" s="32">
        <f t="shared" si="574"/>
        <v>21127.5</v>
      </c>
      <c r="W1213" s="32">
        <f t="shared" si="574"/>
        <v>28310.850000000002</v>
      </c>
      <c r="X1213" s="32">
        <f t="shared" si="574"/>
        <v>217049.85</v>
      </c>
    </row>
    <row r="1214" spans="1:24" ht="15.75">
      <c r="A1214" s="11"/>
      <c r="B1214" s="171" t="s">
        <v>57</v>
      </c>
      <c r="C1214" s="145"/>
      <c r="D1214" s="147"/>
      <c r="E1214" s="147"/>
      <c r="F1214" s="147"/>
      <c r="G1214" s="148"/>
      <c r="H1214" s="148"/>
      <c r="I1214" s="145"/>
      <c r="J1214" s="148"/>
      <c r="K1214" s="146"/>
      <c r="L1214" s="149"/>
      <c r="M1214" s="149"/>
      <c r="N1214" s="149"/>
      <c r="O1214" s="149"/>
      <c r="P1214" s="149"/>
      <c r="Q1214" s="149"/>
      <c r="R1214" s="149"/>
      <c r="S1214" s="149"/>
      <c r="T1214" s="149"/>
      <c r="U1214" s="149"/>
      <c r="V1214" s="149"/>
      <c r="W1214" s="149"/>
      <c r="X1214" s="149"/>
    </row>
    <row r="1215" spans="1:24" ht="15.75">
      <c r="A1215" s="11"/>
      <c r="B1215" s="171" t="s">
        <v>302</v>
      </c>
      <c r="C1215" s="145">
        <v>4.75</v>
      </c>
      <c r="D1215" s="145">
        <v>0</v>
      </c>
      <c r="E1215" s="145">
        <v>0</v>
      </c>
      <c r="F1215" s="145">
        <v>0</v>
      </c>
      <c r="G1215" s="146">
        <f>H1215</f>
        <v>4.75</v>
      </c>
      <c r="H1215" s="146">
        <v>4.75</v>
      </c>
      <c r="I1215" s="145"/>
      <c r="J1215" s="148"/>
      <c r="K1215" s="146">
        <v>0</v>
      </c>
      <c r="L1215" s="149">
        <v>12266</v>
      </c>
      <c r="M1215" s="146">
        <f>C1215*L1215</f>
        <v>58263.5</v>
      </c>
      <c r="N1215" s="149">
        <v>4</v>
      </c>
      <c r="O1215" s="149">
        <f>ROUND(M1215*N1215/100,2)</f>
        <v>2330.54</v>
      </c>
      <c r="P1215" s="146">
        <v>0</v>
      </c>
      <c r="Q1215" s="149"/>
      <c r="R1215" s="149"/>
      <c r="S1215" s="149">
        <v>0</v>
      </c>
      <c r="T1215" s="149"/>
      <c r="U1215" s="149">
        <v>10</v>
      </c>
      <c r="V1215" s="149">
        <f>ROUND(M1215*U1215/100,2)</f>
        <v>5826.35</v>
      </c>
      <c r="W1215" s="149">
        <f>ROUND((M1215+O1215+S1215+V1215)*0.15,2)</f>
        <v>9963.06</v>
      </c>
      <c r="X1215" s="149">
        <f>M1215+O1215+S1215+V1215+W1215</f>
        <v>76383.45</v>
      </c>
    </row>
    <row r="1216" spans="1:24" ht="15.75" hidden="1">
      <c r="A1216" s="11"/>
      <c r="B1216" s="172" t="s">
        <v>213</v>
      </c>
      <c r="C1216" s="145"/>
      <c r="D1216" s="145"/>
      <c r="E1216" s="147"/>
      <c r="F1216" s="147"/>
      <c r="G1216" s="146"/>
      <c r="H1216" s="148"/>
      <c r="I1216" s="145"/>
      <c r="J1216" s="148"/>
      <c r="K1216" s="146">
        <v>0</v>
      </c>
      <c r="L1216" s="149">
        <v>10951</v>
      </c>
      <c r="M1216" s="149">
        <f>C1216*L1216</f>
        <v>0</v>
      </c>
      <c r="N1216" s="149"/>
      <c r="O1216" s="173">
        <v>0</v>
      </c>
      <c r="P1216" s="149"/>
      <c r="Q1216" s="149"/>
      <c r="R1216" s="149"/>
      <c r="S1216" s="173">
        <v>0</v>
      </c>
      <c r="T1216" s="149"/>
      <c r="U1216" s="149"/>
      <c r="V1216" s="173">
        <v>0</v>
      </c>
      <c r="W1216" s="149">
        <f>ROUND((M1216+O1216+S1216+V1216)*0.15,2)</f>
        <v>0</v>
      </c>
      <c r="X1216" s="173">
        <f>M1216+O1216+S1216+V1216+W1216</f>
        <v>0</v>
      </c>
    </row>
    <row r="1217" spans="1:24" ht="15">
      <c r="A1217" s="11"/>
      <c r="B1217" s="154" t="s">
        <v>303</v>
      </c>
      <c r="C1217" s="145">
        <f>D1217+G1217+K1217</f>
        <v>0.25</v>
      </c>
      <c r="D1217" s="145">
        <f>E1217</f>
        <v>0.25</v>
      </c>
      <c r="E1217" s="145">
        <v>0.25</v>
      </c>
      <c r="F1217" s="145"/>
      <c r="G1217" s="145">
        <f>H1217</f>
        <v>0</v>
      </c>
      <c r="H1217" s="145">
        <v>0</v>
      </c>
      <c r="I1217" s="145"/>
      <c r="J1217" s="145"/>
      <c r="K1217" s="145">
        <v>0</v>
      </c>
      <c r="L1217" s="149">
        <f>L1215</f>
        <v>12266</v>
      </c>
      <c r="M1217" s="146">
        <f>C1217*L1217</f>
        <v>3066.5</v>
      </c>
      <c r="N1217" s="149">
        <v>4</v>
      </c>
      <c r="O1217" s="149">
        <f>ROUND(M1217*N1217/100,2)</f>
        <v>122.66</v>
      </c>
      <c r="P1217" s="149"/>
      <c r="Q1217" s="149"/>
      <c r="R1217" s="149"/>
      <c r="S1217" s="149">
        <f>ROUND(M1217*R1217,2)</f>
        <v>0</v>
      </c>
      <c r="T1217" s="149"/>
      <c r="U1217" s="149"/>
      <c r="V1217" s="149">
        <f>ROUND(M1217*U1217/100,2)</f>
        <v>0</v>
      </c>
      <c r="W1217" s="149">
        <f>ROUND((M1217+O1217+S1217+V1217)*0.15,2)</f>
        <v>478.37</v>
      </c>
      <c r="X1217" s="149">
        <f>M1217+O1217+S1217+V1217+W1217</f>
        <v>3667.5299999999997</v>
      </c>
    </row>
    <row r="1218" spans="2:24" s="9" customFormat="1" ht="15.75">
      <c r="B1218" s="176" t="s">
        <v>54</v>
      </c>
      <c r="C1218" s="32">
        <f>SUM(C1215:C1217)</f>
        <v>5</v>
      </c>
      <c r="D1218" s="32">
        <f aca="true" t="shared" si="575" ref="D1218:K1218">SUM(D1217:D1217)</f>
        <v>0.25</v>
      </c>
      <c r="E1218" s="32">
        <f t="shared" si="575"/>
        <v>0.25</v>
      </c>
      <c r="F1218" s="32">
        <f t="shared" si="575"/>
        <v>0</v>
      </c>
      <c r="G1218" s="32">
        <f>SUM(G1215:G1217)</f>
        <v>4.75</v>
      </c>
      <c r="H1218" s="32">
        <f>G1218</f>
        <v>4.75</v>
      </c>
      <c r="I1218" s="32"/>
      <c r="J1218" s="32"/>
      <c r="K1218" s="32">
        <f t="shared" si="575"/>
        <v>0</v>
      </c>
      <c r="L1218" s="32"/>
      <c r="M1218" s="32">
        <f>SUM(M1215:M1217)</f>
        <v>61330</v>
      </c>
      <c r="N1218" s="32"/>
      <c r="O1218" s="32">
        <f>SUM(O1215:O1217)</f>
        <v>2453.2</v>
      </c>
      <c r="P1218" s="32">
        <f>SUM(P1217:P1217)</f>
        <v>0</v>
      </c>
      <c r="Q1218" s="32"/>
      <c r="R1218" s="32"/>
      <c r="S1218" s="32">
        <f>SUM(S1217:S1217)</f>
        <v>0</v>
      </c>
      <c r="T1218" s="32"/>
      <c r="U1218" s="32"/>
      <c r="V1218" s="32">
        <f>SUM(V1215:V1217)</f>
        <v>5826.35</v>
      </c>
      <c r="W1218" s="32">
        <f>SUM(W1215:W1217)</f>
        <v>10441.43</v>
      </c>
      <c r="X1218" s="32">
        <f>SUM(X1215:X1217)</f>
        <v>80050.98</v>
      </c>
    </row>
    <row r="1219" spans="1:24" ht="15.75">
      <c r="A1219" s="11"/>
      <c r="B1219" s="180" t="s">
        <v>58</v>
      </c>
      <c r="C1219" s="150"/>
      <c r="D1219" s="150"/>
      <c r="E1219" s="150"/>
      <c r="F1219" s="150"/>
      <c r="G1219" s="150"/>
      <c r="H1219" s="150"/>
      <c r="I1219" s="145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  <c r="U1219" s="150"/>
      <c r="V1219" s="150"/>
      <c r="W1219" s="150"/>
      <c r="X1219" s="150"/>
    </row>
    <row r="1220" spans="1:24" ht="15">
      <c r="A1220" s="11"/>
      <c r="B1220" s="154" t="s">
        <v>255</v>
      </c>
      <c r="C1220" s="145">
        <f>D1220+G1220+K1220</f>
        <v>1</v>
      </c>
      <c r="D1220" s="145">
        <v>0</v>
      </c>
      <c r="E1220" s="145"/>
      <c r="F1220" s="145"/>
      <c r="G1220" s="145">
        <v>1</v>
      </c>
      <c r="H1220" s="145">
        <v>1</v>
      </c>
      <c r="I1220" s="145"/>
      <c r="J1220" s="145"/>
      <c r="K1220" s="145">
        <v>0</v>
      </c>
      <c r="L1220" s="149">
        <v>10533</v>
      </c>
      <c r="M1220" s="149">
        <f>C1220*L1220</f>
        <v>10533</v>
      </c>
      <c r="N1220" s="149">
        <v>4</v>
      </c>
      <c r="O1220" s="149">
        <f>ROUND(M1220*N1220/100,2)</f>
        <v>421.32</v>
      </c>
      <c r="P1220" s="149"/>
      <c r="Q1220" s="149"/>
      <c r="R1220" s="149"/>
      <c r="S1220" s="149">
        <f>ROUND(M1220*R1220,2)</f>
        <v>0</v>
      </c>
      <c r="T1220" s="149"/>
      <c r="U1220" s="149">
        <v>15</v>
      </c>
      <c r="V1220" s="149">
        <f>ROUND(M1220*U1220/100,2)</f>
        <v>1579.95</v>
      </c>
      <c r="W1220" s="149">
        <f>ROUND((M1220+O1220+S1220+V1220)*0.15,2)</f>
        <v>1880.14</v>
      </c>
      <c r="X1220" s="149">
        <f>M1220+O1220+S1220+V1220+W1220</f>
        <v>14414.41</v>
      </c>
    </row>
    <row r="1221" spans="1:24" ht="19.5" customHeight="1">
      <c r="A1221" s="11"/>
      <c r="B1221" s="154" t="s">
        <v>323</v>
      </c>
      <c r="C1221" s="145">
        <f>D1221+G1221+K1221</f>
        <v>2</v>
      </c>
      <c r="D1221" s="145">
        <v>0</v>
      </c>
      <c r="E1221" s="145"/>
      <c r="F1221" s="145"/>
      <c r="G1221" s="145">
        <f>H1221</f>
        <v>2</v>
      </c>
      <c r="H1221" s="145">
        <v>2</v>
      </c>
      <c r="I1221" s="145"/>
      <c r="J1221" s="145"/>
      <c r="K1221" s="145">
        <v>0</v>
      </c>
      <c r="L1221" s="149">
        <f>L1220</f>
        <v>10533</v>
      </c>
      <c r="M1221" s="149">
        <f>C1221*L1221</f>
        <v>21066</v>
      </c>
      <c r="N1221" s="149">
        <v>4</v>
      </c>
      <c r="O1221" s="149">
        <f>ROUND(M1221*N1221/100,2)</f>
        <v>842.64</v>
      </c>
      <c r="P1221" s="149"/>
      <c r="Q1221" s="149"/>
      <c r="R1221" s="149"/>
      <c r="S1221" s="149">
        <f>ROUND(M1221*R1221,2)</f>
        <v>0</v>
      </c>
      <c r="T1221" s="149"/>
      <c r="U1221" s="149">
        <v>15</v>
      </c>
      <c r="V1221" s="146">
        <f>ROUND(M1221*U1221/100,2)</f>
        <v>3159.9</v>
      </c>
      <c r="W1221" s="149">
        <f>ROUND((M1221+O1221+S1221+V1221)*0.15,2)</f>
        <v>3760.28</v>
      </c>
      <c r="X1221" s="149">
        <f>M1221+O1221+S1221+V1221+W1221</f>
        <v>28828.82</v>
      </c>
    </row>
    <row r="1222" spans="1:24" ht="15" hidden="1">
      <c r="A1222" s="11"/>
      <c r="B1222" s="154" t="s">
        <v>35</v>
      </c>
      <c r="C1222" s="145">
        <f>D1222+G1222+K1222</f>
        <v>0</v>
      </c>
      <c r="D1222" s="145">
        <v>0</v>
      </c>
      <c r="E1222" s="145"/>
      <c r="F1222" s="145"/>
      <c r="G1222" s="145"/>
      <c r="H1222" s="145"/>
      <c r="I1222" s="145"/>
      <c r="J1222" s="145"/>
      <c r="K1222" s="145">
        <v>0</v>
      </c>
      <c r="L1222" s="149"/>
      <c r="M1222" s="149">
        <f>C1222*L1222</f>
        <v>0</v>
      </c>
      <c r="N1222" s="149"/>
      <c r="O1222" s="149">
        <f>ROUND(M1222*N1222/100,2)</f>
        <v>0</v>
      </c>
      <c r="P1222" s="149"/>
      <c r="Q1222" s="149"/>
      <c r="R1222" s="149"/>
      <c r="S1222" s="149">
        <f>ROUND(M1222*R1222,2)</f>
        <v>0</v>
      </c>
      <c r="T1222" s="149"/>
      <c r="U1222" s="149"/>
      <c r="V1222" s="149">
        <f>ROUND(M1222*U1222/100,2)</f>
        <v>0</v>
      </c>
      <c r="W1222" s="149">
        <f>ROUND((M1222+O1222+S1222+V1222)*0.15,2)</f>
        <v>0</v>
      </c>
      <c r="X1222" s="149">
        <f>M1222+O1222+S1222+V1222+W1222</f>
        <v>0</v>
      </c>
    </row>
    <row r="1223" spans="2:24" s="9" customFormat="1" ht="15.75">
      <c r="B1223" s="177" t="s">
        <v>54</v>
      </c>
      <c r="C1223" s="144">
        <f aca="true" t="shared" si="576" ref="C1223:H1223">SUM(C1220:C1222)</f>
        <v>3</v>
      </c>
      <c r="D1223" s="144">
        <f t="shared" si="576"/>
        <v>0</v>
      </c>
      <c r="E1223" s="144">
        <f t="shared" si="576"/>
        <v>0</v>
      </c>
      <c r="F1223" s="144">
        <f t="shared" si="576"/>
        <v>0</v>
      </c>
      <c r="G1223" s="144">
        <f t="shared" si="576"/>
        <v>3</v>
      </c>
      <c r="H1223" s="144">
        <f t="shared" si="576"/>
        <v>3</v>
      </c>
      <c r="I1223" s="144"/>
      <c r="J1223" s="144">
        <f>SUM(J1220:J1222)</f>
        <v>0</v>
      </c>
      <c r="K1223" s="144">
        <f>SUM(K1220:K1222)</f>
        <v>0</v>
      </c>
      <c r="L1223" s="144"/>
      <c r="M1223" s="144">
        <f aca="true" t="shared" si="577" ref="M1223:S1223">SUM(M1220:M1222)</f>
        <v>31599</v>
      </c>
      <c r="N1223" s="144"/>
      <c r="O1223" s="144">
        <f t="shared" si="577"/>
        <v>1263.96</v>
      </c>
      <c r="P1223" s="144">
        <f t="shared" si="577"/>
        <v>0</v>
      </c>
      <c r="Q1223" s="144"/>
      <c r="R1223" s="144"/>
      <c r="S1223" s="144">
        <f t="shared" si="577"/>
        <v>0</v>
      </c>
      <c r="T1223" s="144"/>
      <c r="U1223" s="144"/>
      <c r="V1223" s="144">
        <f>SUM(V1220:V1222)</f>
        <v>4739.85</v>
      </c>
      <c r="W1223" s="144">
        <f>SUM(W1220:W1222)</f>
        <v>5640.42</v>
      </c>
      <c r="X1223" s="144">
        <f>SUM(X1220:X1222)</f>
        <v>43243.229999999996</v>
      </c>
    </row>
    <row r="1224" spans="1:24" s="8" customFormat="1" ht="15">
      <c r="A1224" s="58"/>
      <c r="B1224" s="174"/>
      <c r="C1224" s="175"/>
      <c r="D1224" s="175"/>
      <c r="E1224" s="175"/>
      <c r="F1224" s="175"/>
      <c r="G1224" s="175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175"/>
      <c r="V1224" s="175"/>
      <c r="W1224" s="175"/>
      <c r="X1224" s="175"/>
    </row>
    <row r="1225" spans="1:24" s="8" customFormat="1" ht="15.75">
      <c r="A1225" s="58"/>
      <c r="B1225" s="151" t="s">
        <v>55</v>
      </c>
      <c r="C1225" s="144">
        <f aca="true" t="shared" si="578" ref="C1225:H1225">C1208</f>
        <v>2.75</v>
      </c>
      <c r="D1225" s="144">
        <f t="shared" si="578"/>
        <v>0</v>
      </c>
      <c r="E1225" s="144">
        <f t="shared" si="578"/>
        <v>0</v>
      </c>
      <c r="F1225" s="144">
        <f t="shared" si="578"/>
        <v>0</v>
      </c>
      <c r="G1225" s="144">
        <f t="shared" si="578"/>
        <v>2.75</v>
      </c>
      <c r="H1225" s="144">
        <f t="shared" si="578"/>
        <v>2.75</v>
      </c>
      <c r="I1225" s="144"/>
      <c r="J1225" s="144">
        <f>J1208</f>
        <v>0</v>
      </c>
      <c r="K1225" s="144">
        <f>K1208</f>
        <v>0</v>
      </c>
      <c r="L1225" s="144"/>
      <c r="M1225" s="144">
        <f>M1208</f>
        <v>89343.75</v>
      </c>
      <c r="N1225" s="144"/>
      <c r="O1225" s="144">
        <f>O1208</f>
        <v>3573.75</v>
      </c>
      <c r="P1225" s="144">
        <f>P1208</f>
        <v>0</v>
      </c>
      <c r="Q1225" s="144"/>
      <c r="R1225" s="144"/>
      <c r="S1225" s="144">
        <f>S1208</f>
        <v>5950.5</v>
      </c>
      <c r="T1225" s="144"/>
      <c r="U1225" s="144"/>
      <c r="V1225" s="144">
        <f>V1208</f>
        <v>11272.69</v>
      </c>
      <c r="W1225" s="144">
        <f>W1208</f>
        <v>16521.100000000002</v>
      </c>
      <c r="X1225" s="144">
        <f>X1208</f>
        <v>126661.79000000001</v>
      </c>
    </row>
    <row r="1226" spans="1:24" s="8" customFormat="1" ht="15.75">
      <c r="A1226" s="58"/>
      <c r="B1226" s="151" t="s">
        <v>56</v>
      </c>
      <c r="C1226" s="144">
        <f aca="true" t="shared" si="579" ref="C1226:H1226">C1213</f>
        <v>8.5</v>
      </c>
      <c r="D1226" s="144">
        <f t="shared" si="579"/>
        <v>0.25</v>
      </c>
      <c r="E1226" s="144">
        <f t="shared" si="579"/>
        <v>0.25</v>
      </c>
      <c r="F1226" s="144">
        <f t="shared" si="579"/>
        <v>0</v>
      </c>
      <c r="G1226" s="144">
        <f t="shared" si="579"/>
        <v>8.25</v>
      </c>
      <c r="H1226" s="144">
        <f t="shared" si="579"/>
        <v>8.25</v>
      </c>
      <c r="I1226" s="144"/>
      <c r="J1226" s="144">
        <f>J1213</f>
        <v>0</v>
      </c>
      <c r="K1226" s="144">
        <f>K1213</f>
        <v>0</v>
      </c>
      <c r="L1226" s="144"/>
      <c r="M1226" s="144">
        <f>M1213</f>
        <v>140850</v>
      </c>
      <c r="N1226" s="144"/>
      <c r="O1226" s="144">
        <f>O1213</f>
        <v>5634</v>
      </c>
      <c r="P1226" s="144">
        <f>P1213</f>
        <v>0</v>
      </c>
      <c r="Q1226" s="144"/>
      <c r="R1226" s="144"/>
      <c r="S1226" s="144">
        <f>S1213</f>
        <v>21127.5</v>
      </c>
      <c r="T1226" s="144"/>
      <c r="U1226" s="144"/>
      <c r="V1226" s="144">
        <f>V1213</f>
        <v>21127.5</v>
      </c>
      <c r="W1226" s="144">
        <f>W1213</f>
        <v>28310.850000000002</v>
      </c>
      <c r="X1226" s="144">
        <f>X1213</f>
        <v>217049.85</v>
      </c>
    </row>
    <row r="1227" spans="1:24" s="8" customFormat="1" ht="15.75">
      <c r="A1227" s="58"/>
      <c r="B1227" s="151" t="s">
        <v>57</v>
      </c>
      <c r="C1227" s="144">
        <f aca="true" t="shared" si="580" ref="C1227:H1227">C1218</f>
        <v>5</v>
      </c>
      <c r="D1227" s="144">
        <f t="shared" si="580"/>
        <v>0.25</v>
      </c>
      <c r="E1227" s="144">
        <f t="shared" si="580"/>
        <v>0.25</v>
      </c>
      <c r="F1227" s="144">
        <f t="shared" si="580"/>
        <v>0</v>
      </c>
      <c r="G1227" s="144">
        <f t="shared" si="580"/>
        <v>4.75</v>
      </c>
      <c r="H1227" s="144">
        <f t="shared" si="580"/>
        <v>4.75</v>
      </c>
      <c r="I1227" s="144"/>
      <c r="J1227" s="144">
        <f>J1218</f>
        <v>0</v>
      </c>
      <c r="K1227" s="144">
        <f>K1218</f>
        <v>0</v>
      </c>
      <c r="L1227" s="144"/>
      <c r="M1227" s="144">
        <f aca="true" t="shared" si="581" ref="M1227:X1227">M1218</f>
        <v>61330</v>
      </c>
      <c r="N1227" s="144"/>
      <c r="O1227" s="144">
        <f t="shared" si="581"/>
        <v>2453.2</v>
      </c>
      <c r="P1227" s="144">
        <f t="shared" si="581"/>
        <v>0</v>
      </c>
      <c r="Q1227" s="144"/>
      <c r="R1227" s="144"/>
      <c r="S1227" s="144">
        <f t="shared" si="581"/>
        <v>0</v>
      </c>
      <c r="T1227" s="144"/>
      <c r="U1227" s="144"/>
      <c r="V1227" s="144">
        <f t="shared" si="581"/>
        <v>5826.35</v>
      </c>
      <c r="W1227" s="144">
        <f t="shared" si="581"/>
        <v>10441.43</v>
      </c>
      <c r="X1227" s="144">
        <f t="shared" si="581"/>
        <v>80050.98</v>
      </c>
    </row>
    <row r="1228" spans="2:24" s="14" customFormat="1" ht="15.75">
      <c r="B1228" s="151" t="s">
        <v>80</v>
      </c>
      <c r="C1228" s="144">
        <f>C1223</f>
        <v>3</v>
      </c>
      <c r="D1228" s="144">
        <f aca="true" t="shared" si="582" ref="D1228:K1228">D1223</f>
        <v>0</v>
      </c>
      <c r="E1228" s="144">
        <f t="shared" si="582"/>
        <v>0</v>
      </c>
      <c r="F1228" s="144">
        <f t="shared" si="582"/>
        <v>0</v>
      </c>
      <c r="G1228" s="144">
        <f t="shared" si="582"/>
        <v>3</v>
      </c>
      <c r="H1228" s="144">
        <f t="shared" si="582"/>
        <v>3</v>
      </c>
      <c r="I1228" s="144"/>
      <c r="J1228" s="144">
        <f t="shared" si="582"/>
        <v>0</v>
      </c>
      <c r="K1228" s="144">
        <f t="shared" si="582"/>
        <v>0</v>
      </c>
      <c r="L1228" s="144"/>
      <c r="M1228" s="144">
        <f aca="true" t="shared" si="583" ref="M1228:X1228">M1223</f>
        <v>31599</v>
      </c>
      <c r="N1228" s="144"/>
      <c r="O1228" s="144">
        <f t="shared" si="583"/>
        <v>1263.96</v>
      </c>
      <c r="P1228" s="144">
        <f t="shared" si="583"/>
        <v>0</v>
      </c>
      <c r="Q1228" s="144"/>
      <c r="R1228" s="144"/>
      <c r="S1228" s="144">
        <f t="shared" si="583"/>
        <v>0</v>
      </c>
      <c r="T1228" s="144"/>
      <c r="U1228" s="144"/>
      <c r="V1228" s="144">
        <f t="shared" si="583"/>
        <v>4739.85</v>
      </c>
      <c r="W1228" s="144">
        <f t="shared" si="583"/>
        <v>5640.42</v>
      </c>
      <c r="X1228" s="144">
        <f t="shared" si="583"/>
        <v>43243.229999999996</v>
      </c>
    </row>
    <row r="1229" spans="1:24" ht="15.75">
      <c r="A1229" s="11"/>
      <c r="B1229" s="155" t="s">
        <v>59</v>
      </c>
      <c r="C1229" s="84">
        <f>SUM(C1225:C1228)</f>
        <v>19.25</v>
      </c>
      <c r="D1229" s="84">
        <f aca="true" t="shared" si="584" ref="D1229:K1229">SUM(D1225:D1228)</f>
        <v>0.5</v>
      </c>
      <c r="E1229" s="84">
        <f t="shared" si="584"/>
        <v>0.5</v>
      </c>
      <c r="F1229" s="84">
        <f t="shared" si="584"/>
        <v>0</v>
      </c>
      <c r="G1229" s="84">
        <f t="shared" si="584"/>
        <v>18.75</v>
      </c>
      <c r="H1229" s="84">
        <f t="shared" si="584"/>
        <v>18.75</v>
      </c>
      <c r="I1229" s="84"/>
      <c r="J1229" s="84">
        <f t="shared" si="584"/>
        <v>0</v>
      </c>
      <c r="K1229" s="84">
        <f t="shared" si="584"/>
        <v>0</v>
      </c>
      <c r="L1229" s="84"/>
      <c r="M1229" s="84">
        <f aca="true" t="shared" si="585" ref="M1229:X1229">SUM(M1225:M1228)</f>
        <v>323122.75</v>
      </c>
      <c r="N1229" s="84"/>
      <c r="O1229" s="84">
        <f t="shared" si="585"/>
        <v>12924.91</v>
      </c>
      <c r="P1229" s="84">
        <f t="shared" si="585"/>
        <v>0</v>
      </c>
      <c r="Q1229" s="84"/>
      <c r="R1229" s="84"/>
      <c r="S1229" s="84">
        <f t="shared" si="585"/>
        <v>27078</v>
      </c>
      <c r="T1229" s="84"/>
      <c r="U1229" s="84"/>
      <c r="V1229" s="84">
        <f>SUM(V1225:V1228)</f>
        <v>42966.39</v>
      </c>
      <c r="W1229" s="84">
        <f t="shared" si="585"/>
        <v>60913.8</v>
      </c>
      <c r="X1229" s="84">
        <f t="shared" si="585"/>
        <v>467005.85</v>
      </c>
    </row>
    <row r="1230" spans="1:24" ht="12.75">
      <c r="A1230" s="11"/>
      <c r="B1230" s="74"/>
      <c r="C1230" s="72"/>
      <c r="D1230" s="57"/>
      <c r="E1230" s="57"/>
      <c r="F1230" s="57"/>
      <c r="G1230" s="41"/>
      <c r="H1230" s="41"/>
      <c r="I1230" s="41"/>
      <c r="J1230" s="41"/>
      <c r="K1230" s="75"/>
      <c r="L1230" s="67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1:24" ht="18">
      <c r="A1231" s="11"/>
      <c r="B1231" s="293" t="s">
        <v>173</v>
      </c>
      <c r="C1231" s="293"/>
      <c r="D1231" s="293"/>
      <c r="E1231" s="293"/>
      <c r="F1231" s="293"/>
      <c r="G1231" s="293"/>
      <c r="H1231" s="293"/>
      <c r="I1231" s="293"/>
      <c r="J1231" s="293"/>
      <c r="K1231" s="293"/>
      <c r="L1231" s="293"/>
      <c r="M1231" s="293"/>
      <c r="N1231" s="293"/>
      <c r="O1231" s="293"/>
      <c r="P1231" s="293"/>
      <c r="Q1231" s="293"/>
      <c r="R1231" s="293"/>
      <c r="S1231" s="293"/>
      <c r="T1231" s="293"/>
      <c r="U1231" s="293"/>
      <c r="V1231" s="293"/>
      <c r="W1231" s="293"/>
      <c r="X1231" s="293"/>
    </row>
    <row r="1232" spans="1:24" s="90" customFormat="1" ht="12.75" customHeight="1">
      <c r="A1232" s="11"/>
      <c r="B1232" s="119"/>
      <c r="C1232" s="119"/>
      <c r="D1232" s="119"/>
      <c r="E1232" s="119"/>
      <c r="F1232" s="119"/>
      <c r="G1232" s="119"/>
      <c r="H1232" s="119"/>
      <c r="I1232" s="119"/>
      <c r="J1232" s="119"/>
      <c r="K1232" s="119"/>
      <c r="L1232" s="119"/>
      <c r="M1232" s="119"/>
      <c r="N1232" s="119"/>
      <c r="O1232" s="119"/>
      <c r="P1232" s="119"/>
      <c r="Q1232" s="119"/>
      <c r="R1232" s="119"/>
      <c r="S1232" s="119"/>
      <c r="T1232" s="119"/>
      <c r="U1232" s="119"/>
      <c r="V1232" s="119"/>
      <c r="W1232" s="119"/>
      <c r="X1232" s="119"/>
    </row>
    <row r="1233" spans="1:24" s="90" customFormat="1" ht="15">
      <c r="A1233" s="283" t="s">
        <v>52</v>
      </c>
      <c r="B1233" s="284" t="s">
        <v>0</v>
      </c>
      <c r="C1233" s="284" t="s">
        <v>51</v>
      </c>
      <c r="D1233" s="284"/>
      <c r="E1233" s="284"/>
      <c r="F1233" s="284"/>
      <c r="G1233" s="284"/>
      <c r="H1233" s="284"/>
      <c r="I1233" s="284"/>
      <c r="J1233" s="284"/>
      <c r="K1233" s="284"/>
      <c r="L1233" s="284" t="s">
        <v>105</v>
      </c>
      <c r="M1233" s="284" t="s">
        <v>71</v>
      </c>
      <c r="N1233" s="285" t="s">
        <v>72</v>
      </c>
      <c r="O1233" s="286"/>
      <c r="P1233" s="286"/>
      <c r="Q1233" s="287"/>
      <c r="R1233" s="284" t="s">
        <v>74</v>
      </c>
      <c r="S1233" s="284"/>
      <c r="T1233" s="284"/>
      <c r="U1233" s="284"/>
      <c r="V1233" s="284"/>
      <c r="W1233" s="288" t="s">
        <v>75</v>
      </c>
      <c r="X1233" s="284" t="s">
        <v>76</v>
      </c>
    </row>
    <row r="1234" spans="1:24" s="132" customFormat="1" ht="94.5" customHeight="1">
      <c r="A1234" s="283"/>
      <c r="B1234" s="284"/>
      <c r="C1234" s="157" t="s">
        <v>48</v>
      </c>
      <c r="D1234" s="290" t="s">
        <v>49</v>
      </c>
      <c r="E1234" s="290"/>
      <c r="F1234" s="290"/>
      <c r="G1234" s="291" t="s">
        <v>39</v>
      </c>
      <c r="H1234" s="291"/>
      <c r="I1234" s="291"/>
      <c r="J1234" s="291"/>
      <c r="K1234" s="157" t="s">
        <v>50</v>
      </c>
      <c r="L1234" s="284"/>
      <c r="M1234" s="284"/>
      <c r="N1234" s="284" t="s">
        <v>157</v>
      </c>
      <c r="O1234" s="284"/>
      <c r="P1234" s="130" t="s">
        <v>73</v>
      </c>
      <c r="Q1234" s="129" t="s">
        <v>195</v>
      </c>
      <c r="R1234" s="284" t="s">
        <v>158</v>
      </c>
      <c r="S1234" s="284"/>
      <c r="T1234" s="130" t="s">
        <v>77</v>
      </c>
      <c r="U1234" s="284" t="s">
        <v>159</v>
      </c>
      <c r="V1234" s="284"/>
      <c r="W1234" s="289"/>
      <c r="X1234" s="284"/>
    </row>
    <row r="1235" spans="1:24" ht="15">
      <c r="A1235" s="133"/>
      <c r="B1235" s="163"/>
      <c r="C1235" s="164"/>
      <c r="D1235" s="164" t="s">
        <v>48</v>
      </c>
      <c r="E1235" s="164" t="s">
        <v>196</v>
      </c>
      <c r="F1235" s="164" t="s">
        <v>197</v>
      </c>
      <c r="G1235" s="164" t="s">
        <v>48</v>
      </c>
      <c r="H1235" s="164" t="s">
        <v>196</v>
      </c>
      <c r="I1235" s="164" t="s">
        <v>197</v>
      </c>
      <c r="J1235" s="165" t="s">
        <v>69</v>
      </c>
      <c r="K1235" s="164"/>
      <c r="L1235" s="163"/>
      <c r="M1235" s="163"/>
      <c r="N1235" s="163"/>
      <c r="O1235" s="163"/>
      <c r="P1235" s="163"/>
      <c r="Q1235" s="163"/>
      <c r="R1235" s="163"/>
      <c r="S1235" s="163"/>
      <c r="T1235" s="163"/>
      <c r="U1235" s="163"/>
      <c r="V1235" s="163"/>
      <c r="W1235" s="163"/>
      <c r="X1235" s="163"/>
    </row>
    <row r="1236" spans="1:24" ht="15.75">
      <c r="A1236" s="11"/>
      <c r="B1236" s="189" t="s">
        <v>55</v>
      </c>
      <c r="C1236" s="63"/>
      <c r="D1236" s="63"/>
      <c r="E1236" s="63"/>
      <c r="F1236" s="63"/>
      <c r="G1236" s="64"/>
      <c r="H1236" s="64"/>
      <c r="I1236" s="64"/>
      <c r="J1236" s="64"/>
      <c r="K1236" s="65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</row>
    <row r="1237" spans="1:24" ht="15">
      <c r="A1237" s="11"/>
      <c r="B1237" s="182" t="s">
        <v>304</v>
      </c>
      <c r="C1237" s="178">
        <f>D1237+G1237+K1237</f>
        <v>0.5</v>
      </c>
      <c r="D1237" s="178">
        <v>0</v>
      </c>
      <c r="E1237" s="178"/>
      <c r="F1237" s="178"/>
      <c r="G1237" s="178">
        <v>0.5</v>
      </c>
      <c r="H1237" s="178">
        <v>0.5</v>
      </c>
      <c r="I1237" s="178">
        <f>G1237-H1237-J1237</f>
        <v>0</v>
      </c>
      <c r="J1237" s="178"/>
      <c r="K1237" s="178">
        <v>0</v>
      </c>
      <c r="L1237" s="183">
        <v>28385</v>
      </c>
      <c r="M1237" s="186">
        <f>C1237*L1237</f>
        <v>14192.5</v>
      </c>
      <c r="N1237" s="183">
        <v>4</v>
      </c>
      <c r="O1237" s="178">
        <f>ROUND(M1237*N1237/100,2)</f>
        <v>567.7</v>
      </c>
      <c r="P1237" s="184"/>
      <c r="Q1237" s="184"/>
      <c r="R1237" s="183"/>
      <c r="S1237" s="183">
        <f>ROUND(M1237*R1237,2)</f>
        <v>0</v>
      </c>
      <c r="T1237" s="183"/>
      <c r="U1237" s="183">
        <v>15</v>
      </c>
      <c r="V1237" s="183">
        <f>ROUND(M1237*U1237/100,2)</f>
        <v>2128.88</v>
      </c>
      <c r="W1237" s="183">
        <f>ROUND((M1237+O1237+S1237+V1237)*0.15,2)</f>
        <v>2533.36</v>
      </c>
      <c r="X1237" s="183">
        <f>M1237+O1237+S1237+V1237+W1237</f>
        <v>19422.440000000002</v>
      </c>
    </row>
    <row r="1238" spans="1:24" s="9" customFormat="1" ht="15.75">
      <c r="A1238" s="11"/>
      <c r="B1238" s="176" t="s">
        <v>54</v>
      </c>
      <c r="C1238" s="32">
        <f>C1237</f>
        <v>0.5</v>
      </c>
      <c r="D1238" s="32">
        <f aca="true" t="shared" si="586" ref="D1238:X1238">D1237</f>
        <v>0</v>
      </c>
      <c r="E1238" s="32"/>
      <c r="F1238" s="32"/>
      <c r="G1238" s="32">
        <f t="shared" si="586"/>
        <v>0.5</v>
      </c>
      <c r="H1238" s="32">
        <f>H1237</f>
        <v>0.5</v>
      </c>
      <c r="I1238" s="32">
        <f>G1238-H1238-J1238</f>
        <v>0</v>
      </c>
      <c r="J1238" s="32"/>
      <c r="K1238" s="32">
        <f t="shared" si="586"/>
        <v>0</v>
      </c>
      <c r="L1238" s="32"/>
      <c r="M1238" s="32">
        <f t="shared" si="586"/>
        <v>14192.5</v>
      </c>
      <c r="N1238" s="32"/>
      <c r="O1238" s="32">
        <f t="shared" si="586"/>
        <v>567.7</v>
      </c>
      <c r="P1238" s="32"/>
      <c r="Q1238" s="191"/>
      <c r="R1238" s="32">
        <f t="shared" si="586"/>
        <v>0</v>
      </c>
      <c r="S1238" s="32">
        <f t="shared" si="586"/>
        <v>0</v>
      </c>
      <c r="T1238" s="32"/>
      <c r="U1238" s="32"/>
      <c r="V1238" s="32">
        <f t="shared" si="586"/>
        <v>2128.88</v>
      </c>
      <c r="W1238" s="32">
        <f t="shared" si="586"/>
        <v>2533.36</v>
      </c>
      <c r="X1238" s="32">
        <f t="shared" si="586"/>
        <v>19422.440000000002</v>
      </c>
    </row>
    <row r="1239" spans="1:24" ht="15.75">
      <c r="A1239" s="9"/>
      <c r="B1239" s="190" t="s">
        <v>56</v>
      </c>
      <c r="C1239" s="178"/>
      <c r="D1239" s="32"/>
      <c r="E1239" s="32"/>
      <c r="F1239" s="32"/>
      <c r="G1239" s="185"/>
      <c r="H1239" s="185"/>
      <c r="I1239" s="178"/>
      <c r="J1239" s="185"/>
      <c r="K1239" s="186"/>
      <c r="L1239" s="183"/>
      <c r="M1239" s="183"/>
      <c r="N1239" s="183"/>
      <c r="O1239" s="183"/>
      <c r="P1239" s="183"/>
      <c r="Q1239" s="183"/>
      <c r="R1239" s="183"/>
      <c r="S1239" s="183"/>
      <c r="T1239" s="183"/>
      <c r="U1239" s="183"/>
      <c r="V1239" s="183"/>
      <c r="W1239" s="183"/>
      <c r="X1239" s="183"/>
    </row>
    <row r="1240" spans="1:24" ht="30">
      <c r="A1240" s="11"/>
      <c r="B1240" s="187" t="s">
        <v>301</v>
      </c>
      <c r="C1240" s="178">
        <f>D1240+G1240+K1240</f>
        <v>0.25</v>
      </c>
      <c r="D1240" s="178">
        <v>0</v>
      </c>
      <c r="E1240" s="178"/>
      <c r="F1240" s="178"/>
      <c r="G1240" s="178">
        <v>0.25</v>
      </c>
      <c r="H1240" s="178">
        <v>0.25</v>
      </c>
      <c r="I1240" s="178">
        <f>G1240-H1240-J1240</f>
        <v>0</v>
      </c>
      <c r="J1240" s="178"/>
      <c r="K1240" s="178">
        <v>0</v>
      </c>
      <c r="L1240" s="183">
        <v>16070</v>
      </c>
      <c r="M1240" s="186">
        <f>C1240*L1240</f>
        <v>4017.5</v>
      </c>
      <c r="N1240" s="183">
        <v>4</v>
      </c>
      <c r="O1240" s="186">
        <f>ROUND(M1240*N1240/100,2)</f>
        <v>160.7</v>
      </c>
      <c r="P1240" s="183"/>
      <c r="Q1240" s="183"/>
      <c r="R1240" s="183">
        <v>15</v>
      </c>
      <c r="S1240" s="183">
        <f>ROUND(M1240*R1240/100,2)</f>
        <v>602.63</v>
      </c>
      <c r="T1240" s="183"/>
      <c r="U1240" s="183">
        <v>15</v>
      </c>
      <c r="V1240" s="183">
        <f>ROUND(M1240*U1240/100,2)</f>
        <v>602.63</v>
      </c>
      <c r="W1240" s="183">
        <f>ROUND((M1240+O1240+S1240+V1240)*0.15,2)</f>
        <v>807.52</v>
      </c>
      <c r="X1240" s="183">
        <f>M1240+O1240+S1240+V1240+W1240</f>
        <v>6190.98</v>
      </c>
    </row>
    <row r="1241" spans="1:24" s="9" customFormat="1" ht="15.75">
      <c r="A1241" s="11"/>
      <c r="B1241" s="176" t="s">
        <v>54</v>
      </c>
      <c r="C1241" s="32">
        <f>C1240</f>
        <v>0.25</v>
      </c>
      <c r="D1241" s="32">
        <f aca="true" t="shared" si="587" ref="D1241:K1241">D1240</f>
        <v>0</v>
      </c>
      <c r="E1241" s="32">
        <f t="shared" si="587"/>
        <v>0</v>
      </c>
      <c r="F1241" s="32">
        <f t="shared" si="587"/>
        <v>0</v>
      </c>
      <c r="G1241" s="32">
        <f t="shared" si="587"/>
        <v>0.25</v>
      </c>
      <c r="H1241" s="32">
        <f t="shared" si="587"/>
        <v>0.25</v>
      </c>
      <c r="I1241" s="32">
        <f t="shared" si="587"/>
        <v>0</v>
      </c>
      <c r="J1241" s="32">
        <f t="shared" si="587"/>
        <v>0</v>
      </c>
      <c r="K1241" s="32">
        <f t="shared" si="587"/>
        <v>0</v>
      </c>
      <c r="L1241" s="32"/>
      <c r="M1241" s="32">
        <f aca="true" t="shared" si="588" ref="M1241:X1241">M1240</f>
        <v>4017.5</v>
      </c>
      <c r="N1241" s="32"/>
      <c r="O1241" s="32">
        <f t="shared" si="588"/>
        <v>160.7</v>
      </c>
      <c r="P1241" s="32">
        <f t="shared" si="588"/>
        <v>0</v>
      </c>
      <c r="Q1241" s="32"/>
      <c r="R1241" s="32">
        <f t="shared" si="588"/>
        <v>15</v>
      </c>
      <c r="S1241" s="32">
        <f t="shared" si="588"/>
        <v>602.63</v>
      </c>
      <c r="T1241" s="32"/>
      <c r="U1241" s="32">
        <f t="shared" si="588"/>
        <v>15</v>
      </c>
      <c r="V1241" s="32">
        <f t="shared" si="588"/>
        <v>602.63</v>
      </c>
      <c r="W1241" s="32">
        <f t="shared" si="588"/>
        <v>807.52</v>
      </c>
      <c r="X1241" s="32">
        <f t="shared" si="588"/>
        <v>6190.98</v>
      </c>
    </row>
    <row r="1242" spans="1:24" ht="15.75" hidden="1">
      <c r="A1242" s="9"/>
      <c r="B1242" s="190" t="s">
        <v>57</v>
      </c>
      <c r="C1242" s="178"/>
      <c r="D1242" s="178"/>
      <c r="E1242" s="178"/>
      <c r="F1242" s="178"/>
      <c r="G1242" s="178"/>
      <c r="H1242" s="178"/>
      <c r="I1242" s="178"/>
      <c r="J1242" s="178"/>
      <c r="K1242" s="178"/>
      <c r="L1242" s="183"/>
      <c r="M1242" s="183"/>
      <c r="N1242" s="183"/>
      <c r="O1242" s="183"/>
      <c r="P1242" s="183"/>
      <c r="Q1242" s="183"/>
      <c r="R1242" s="183"/>
      <c r="S1242" s="183"/>
      <c r="T1242" s="183"/>
      <c r="U1242" s="183"/>
      <c r="V1242" s="183"/>
      <c r="W1242" s="183"/>
      <c r="X1242" s="183"/>
    </row>
    <row r="1243" spans="1:24" ht="15" hidden="1">
      <c r="A1243" s="11"/>
      <c r="B1243" s="182" t="s">
        <v>10</v>
      </c>
      <c r="C1243" s="178">
        <f>D1243+G1243+K1243</f>
        <v>0</v>
      </c>
      <c r="D1243" s="178"/>
      <c r="E1243" s="178"/>
      <c r="F1243" s="178"/>
      <c r="G1243" s="178">
        <v>0</v>
      </c>
      <c r="H1243" s="178">
        <v>0</v>
      </c>
      <c r="I1243" s="178"/>
      <c r="J1243" s="178"/>
      <c r="K1243" s="178"/>
      <c r="L1243" s="183">
        <v>10951</v>
      </c>
      <c r="M1243" s="183">
        <f>C1243*L1243</f>
        <v>0</v>
      </c>
      <c r="N1243" s="183"/>
      <c r="O1243" s="183">
        <f>ROUND(M1243*N1243/100,2)</f>
        <v>0</v>
      </c>
      <c r="P1243" s="183"/>
      <c r="Q1243" s="183"/>
      <c r="R1243" s="183"/>
      <c r="S1243" s="183">
        <f>ROUND(M1243*R1243,2)</f>
        <v>0</v>
      </c>
      <c r="T1243" s="183"/>
      <c r="U1243" s="183"/>
      <c r="V1243" s="183">
        <f>ROUND(M1243*U1243/100,2)</f>
        <v>0</v>
      </c>
      <c r="W1243" s="183">
        <f>ROUND((M1243+O1243+S1243+V1243)*0.15,2)</f>
        <v>0</v>
      </c>
      <c r="X1243" s="183">
        <f>M1243+O1243+S1243+V1243+W1243</f>
        <v>0</v>
      </c>
    </row>
    <row r="1244" spans="1:24" s="9" customFormat="1" ht="15.75" hidden="1">
      <c r="A1244" s="11"/>
      <c r="B1244" s="177" t="s">
        <v>54</v>
      </c>
      <c r="C1244" s="32">
        <f>C1243</f>
        <v>0</v>
      </c>
      <c r="D1244" s="32">
        <f aca="true" t="shared" si="589" ref="D1244:K1244">D1243</f>
        <v>0</v>
      </c>
      <c r="E1244" s="32">
        <f t="shared" si="589"/>
        <v>0</v>
      </c>
      <c r="F1244" s="32">
        <f t="shared" si="589"/>
        <v>0</v>
      </c>
      <c r="G1244" s="32">
        <f t="shared" si="589"/>
        <v>0</v>
      </c>
      <c r="H1244" s="32">
        <f t="shared" si="589"/>
        <v>0</v>
      </c>
      <c r="I1244" s="32">
        <f t="shared" si="589"/>
        <v>0</v>
      </c>
      <c r="J1244" s="32">
        <f t="shared" si="589"/>
        <v>0</v>
      </c>
      <c r="K1244" s="32">
        <f t="shared" si="589"/>
        <v>0</v>
      </c>
      <c r="L1244" s="32"/>
      <c r="M1244" s="32">
        <f aca="true" t="shared" si="590" ref="M1244:X1244">M1243</f>
        <v>0</v>
      </c>
      <c r="N1244" s="32"/>
      <c r="O1244" s="32">
        <f t="shared" si="590"/>
        <v>0</v>
      </c>
      <c r="P1244" s="32">
        <f t="shared" si="590"/>
        <v>0</v>
      </c>
      <c r="Q1244" s="32"/>
      <c r="R1244" s="32"/>
      <c r="S1244" s="32">
        <f t="shared" si="590"/>
        <v>0</v>
      </c>
      <c r="T1244" s="32"/>
      <c r="U1244" s="32"/>
      <c r="V1244" s="32">
        <f t="shared" si="590"/>
        <v>0</v>
      </c>
      <c r="W1244" s="32">
        <f t="shared" si="590"/>
        <v>0</v>
      </c>
      <c r="X1244" s="32">
        <f t="shared" si="590"/>
        <v>0</v>
      </c>
    </row>
    <row r="1245" spans="1:24" s="8" customFormat="1" ht="15">
      <c r="A1245" s="9"/>
      <c r="B1245" s="188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</row>
    <row r="1246" spans="1:24" s="8" customFormat="1" ht="15.75">
      <c r="A1246" s="58"/>
      <c r="B1246" s="181" t="s">
        <v>55</v>
      </c>
      <c r="C1246" s="144">
        <f>C1238</f>
        <v>0.5</v>
      </c>
      <c r="D1246" s="144">
        <f aca="true" t="shared" si="591" ref="D1246:K1246">D1238</f>
        <v>0</v>
      </c>
      <c r="E1246" s="144">
        <f t="shared" si="591"/>
        <v>0</v>
      </c>
      <c r="F1246" s="144">
        <f t="shared" si="591"/>
        <v>0</v>
      </c>
      <c r="G1246" s="144">
        <f t="shared" si="591"/>
        <v>0.5</v>
      </c>
      <c r="H1246" s="144">
        <f t="shared" si="591"/>
        <v>0.5</v>
      </c>
      <c r="I1246" s="144">
        <f t="shared" si="591"/>
        <v>0</v>
      </c>
      <c r="J1246" s="144">
        <f t="shared" si="591"/>
        <v>0</v>
      </c>
      <c r="K1246" s="144">
        <f t="shared" si="591"/>
        <v>0</v>
      </c>
      <c r="L1246" s="144"/>
      <c r="M1246" s="144">
        <f aca="true" t="shared" si="592" ref="M1246:X1246">M1238</f>
        <v>14192.5</v>
      </c>
      <c r="N1246" s="144"/>
      <c r="O1246" s="144">
        <f t="shared" si="592"/>
        <v>567.7</v>
      </c>
      <c r="P1246" s="144"/>
      <c r="Q1246" s="144"/>
      <c r="R1246" s="144"/>
      <c r="S1246" s="144">
        <f t="shared" si="592"/>
        <v>0</v>
      </c>
      <c r="T1246" s="144"/>
      <c r="U1246" s="144"/>
      <c r="V1246" s="144">
        <f t="shared" si="592"/>
        <v>2128.88</v>
      </c>
      <c r="W1246" s="144">
        <f t="shared" si="592"/>
        <v>2533.36</v>
      </c>
      <c r="X1246" s="144">
        <f t="shared" si="592"/>
        <v>19422.440000000002</v>
      </c>
    </row>
    <row r="1247" spans="1:24" s="8" customFormat="1" ht="15.75">
      <c r="A1247" s="58"/>
      <c r="B1247" s="181" t="s">
        <v>56</v>
      </c>
      <c r="C1247" s="144">
        <f>C1241</f>
        <v>0.25</v>
      </c>
      <c r="D1247" s="144">
        <f aca="true" t="shared" si="593" ref="D1247:K1247">D1241</f>
        <v>0</v>
      </c>
      <c r="E1247" s="144">
        <f t="shared" si="593"/>
        <v>0</v>
      </c>
      <c r="F1247" s="144">
        <f t="shared" si="593"/>
        <v>0</v>
      </c>
      <c r="G1247" s="144">
        <f t="shared" si="593"/>
        <v>0.25</v>
      </c>
      <c r="H1247" s="144">
        <f t="shared" si="593"/>
        <v>0.25</v>
      </c>
      <c r="I1247" s="144">
        <f t="shared" si="593"/>
        <v>0</v>
      </c>
      <c r="J1247" s="144">
        <f t="shared" si="593"/>
        <v>0</v>
      </c>
      <c r="K1247" s="144">
        <f t="shared" si="593"/>
        <v>0</v>
      </c>
      <c r="L1247" s="144"/>
      <c r="M1247" s="144">
        <f aca="true" t="shared" si="594" ref="M1247:X1247">M1241</f>
        <v>4017.5</v>
      </c>
      <c r="N1247" s="144"/>
      <c r="O1247" s="144">
        <f t="shared" si="594"/>
        <v>160.7</v>
      </c>
      <c r="P1247" s="144"/>
      <c r="Q1247" s="144"/>
      <c r="R1247" s="144"/>
      <c r="S1247" s="144">
        <f t="shared" si="594"/>
        <v>602.63</v>
      </c>
      <c r="T1247" s="144"/>
      <c r="U1247" s="144"/>
      <c r="V1247" s="144">
        <f t="shared" si="594"/>
        <v>602.63</v>
      </c>
      <c r="W1247" s="144">
        <f t="shared" si="594"/>
        <v>807.52</v>
      </c>
      <c r="X1247" s="144">
        <f t="shared" si="594"/>
        <v>6190.98</v>
      </c>
    </row>
    <row r="1248" spans="1:24" s="8" customFormat="1" ht="18" customHeight="1" hidden="1">
      <c r="A1248" s="58"/>
      <c r="B1248" s="181" t="s">
        <v>57</v>
      </c>
      <c r="C1248" s="144">
        <f>C1243</f>
        <v>0</v>
      </c>
      <c r="D1248" s="144">
        <f aca="true" t="shared" si="595" ref="D1248:X1248">D1243</f>
        <v>0</v>
      </c>
      <c r="E1248" s="144">
        <f t="shared" si="595"/>
        <v>0</v>
      </c>
      <c r="F1248" s="144">
        <f t="shared" si="595"/>
        <v>0</v>
      </c>
      <c r="G1248" s="144">
        <f t="shared" si="595"/>
        <v>0</v>
      </c>
      <c r="H1248" s="144">
        <f t="shared" si="595"/>
        <v>0</v>
      </c>
      <c r="I1248" s="144">
        <f t="shared" si="595"/>
        <v>0</v>
      </c>
      <c r="J1248" s="144">
        <f t="shared" si="595"/>
        <v>0</v>
      </c>
      <c r="K1248" s="144">
        <f t="shared" si="595"/>
        <v>0</v>
      </c>
      <c r="L1248" s="144"/>
      <c r="M1248" s="144">
        <f t="shared" si="595"/>
        <v>0</v>
      </c>
      <c r="N1248" s="144"/>
      <c r="O1248" s="144">
        <f t="shared" si="595"/>
        <v>0</v>
      </c>
      <c r="P1248" s="144"/>
      <c r="Q1248" s="144"/>
      <c r="R1248" s="144"/>
      <c r="S1248" s="144">
        <f t="shared" si="595"/>
        <v>0</v>
      </c>
      <c r="T1248" s="144"/>
      <c r="U1248" s="144"/>
      <c r="V1248" s="144">
        <f t="shared" si="595"/>
        <v>0</v>
      </c>
      <c r="W1248" s="144">
        <f t="shared" si="595"/>
        <v>0</v>
      </c>
      <c r="X1248" s="144">
        <f t="shared" si="595"/>
        <v>0</v>
      </c>
    </row>
    <row r="1249" spans="1:24" s="70" customFormat="1" ht="19.5" customHeight="1">
      <c r="A1249" s="11"/>
      <c r="B1249" s="51" t="s">
        <v>59</v>
      </c>
      <c r="C1249" s="144">
        <f aca="true" t="shared" si="596" ref="C1249:K1249">SUM(C1246:C1248)</f>
        <v>0.75</v>
      </c>
      <c r="D1249" s="144">
        <f t="shared" si="596"/>
        <v>0</v>
      </c>
      <c r="E1249" s="144">
        <f t="shared" si="596"/>
        <v>0</v>
      </c>
      <c r="F1249" s="144">
        <f t="shared" si="596"/>
        <v>0</v>
      </c>
      <c r="G1249" s="194">
        <f t="shared" si="596"/>
        <v>0.75</v>
      </c>
      <c r="H1249" s="194">
        <f t="shared" si="596"/>
        <v>0.75</v>
      </c>
      <c r="I1249" s="194">
        <f t="shared" si="596"/>
        <v>0</v>
      </c>
      <c r="J1249" s="194">
        <f t="shared" si="596"/>
        <v>0</v>
      </c>
      <c r="K1249" s="194">
        <f t="shared" si="596"/>
        <v>0</v>
      </c>
      <c r="M1249" s="70">
        <f>SUM(M1246:M1248)</f>
        <v>18210</v>
      </c>
      <c r="O1249" s="70">
        <f>SUM(O1246:O1248)</f>
        <v>728.4000000000001</v>
      </c>
      <c r="S1249" s="70">
        <f>SUM(S1246:S1248)</f>
        <v>602.63</v>
      </c>
      <c r="V1249" s="70">
        <f>SUM(V1246:V1248)</f>
        <v>2731.51</v>
      </c>
      <c r="W1249" s="70">
        <f>SUM(W1246:W1248)</f>
        <v>3340.88</v>
      </c>
      <c r="X1249" s="70">
        <f>SUM(X1246:X1248)</f>
        <v>25613.420000000002</v>
      </c>
    </row>
    <row r="1250" spans="1:24" ht="19.5" customHeight="1">
      <c r="A1250" s="70"/>
      <c r="B1250" s="73"/>
      <c r="C1250" s="76"/>
      <c r="D1250" s="77"/>
      <c r="E1250" s="77"/>
      <c r="F1250" s="77"/>
      <c r="G1250" s="78"/>
      <c r="H1250" s="78"/>
      <c r="I1250" s="78"/>
      <c r="J1250" s="78"/>
      <c r="K1250" s="79"/>
      <c r="L1250" s="67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1:24" ht="15" customHeight="1">
      <c r="A1251" s="11"/>
      <c r="B1251" s="320" t="s">
        <v>174</v>
      </c>
      <c r="C1251" s="320"/>
      <c r="D1251" s="320"/>
      <c r="E1251" s="320"/>
      <c r="F1251" s="320"/>
      <c r="G1251" s="320"/>
      <c r="H1251" s="320"/>
      <c r="I1251" s="320"/>
      <c r="J1251" s="320"/>
      <c r="K1251" s="320"/>
      <c r="L1251" s="320"/>
      <c r="M1251" s="320"/>
      <c r="N1251" s="320"/>
      <c r="O1251" s="320"/>
      <c r="P1251" s="320"/>
      <c r="Q1251" s="320"/>
      <c r="R1251" s="320"/>
      <c r="S1251" s="320"/>
      <c r="T1251" s="320"/>
      <c r="U1251" s="320"/>
      <c r="V1251" s="320"/>
      <c r="W1251" s="320"/>
      <c r="X1251" s="320"/>
    </row>
    <row r="1252" spans="1:24" s="90" customFormat="1" ht="12.75" customHeight="1">
      <c r="A1252" s="11"/>
      <c r="B1252" s="120"/>
      <c r="C1252" s="120"/>
      <c r="D1252" s="120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</row>
    <row r="1253" spans="1:24" s="90" customFormat="1" ht="15">
      <c r="A1253" s="283" t="s">
        <v>52</v>
      </c>
      <c r="B1253" s="284" t="s">
        <v>0</v>
      </c>
      <c r="C1253" s="284" t="s">
        <v>51</v>
      </c>
      <c r="D1253" s="284"/>
      <c r="E1253" s="284"/>
      <c r="F1253" s="284"/>
      <c r="G1253" s="284"/>
      <c r="H1253" s="284"/>
      <c r="I1253" s="284"/>
      <c r="J1253" s="284"/>
      <c r="K1253" s="284"/>
      <c r="L1253" s="284" t="s">
        <v>105</v>
      </c>
      <c r="M1253" s="284" t="s">
        <v>71</v>
      </c>
      <c r="N1253" s="285" t="s">
        <v>72</v>
      </c>
      <c r="O1253" s="286"/>
      <c r="P1253" s="286"/>
      <c r="Q1253" s="287"/>
      <c r="R1253" s="284" t="s">
        <v>74</v>
      </c>
      <c r="S1253" s="284"/>
      <c r="T1253" s="284"/>
      <c r="U1253" s="284"/>
      <c r="V1253" s="284"/>
      <c r="W1253" s="288" t="s">
        <v>75</v>
      </c>
      <c r="X1253" s="284" t="s">
        <v>76</v>
      </c>
    </row>
    <row r="1254" spans="1:24" s="132" customFormat="1" ht="94.5" customHeight="1">
      <c r="A1254" s="283"/>
      <c r="B1254" s="284"/>
      <c r="C1254" s="157" t="s">
        <v>48</v>
      </c>
      <c r="D1254" s="290" t="s">
        <v>49</v>
      </c>
      <c r="E1254" s="290"/>
      <c r="F1254" s="290"/>
      <c r="G1254" s="291" t="s">
        <v>39</v>
      </c>
      <c r="H1254" s="291"/>
      <c r="I1254" s="291"/>
      <c r="J1254" s="291"/>
      <c r="K1254" s="157" t="s">
        <v>50</v>
      </c>
      <c r="L1254" s="284"/>
      <c r="M1254" s="284"/>
      <c r="N1254" s="284" t="s">
        <v>157</v>
      </c>
      <c r="O1254" s="284"/>
      <c r="P1254" s="130" t="s">
        <v>73</v>
      </c>
      <c r="Q1254" s="129" t="s">
        <v>195</v>
      </c>
      <c r="R1254" s="284" t="s">
        <v>158</v>
      </c>
      <c r="S1254" s="284"/>
      <c r="T1254" s="130" t="s">
        <v>77</v>
      </c>
      <c r="U1254" s="284" t="s">
        <v>159</v>
      </c>
      <c r="V1254" s="284"/>
      <c r="W1254" s="289"/>
      <c r="X1254" s="284"/>
    </row>
    <row r="1255" spans="1:24" ht="15">
      <c r="A1255" s="133"/>
      <c r="B1255" s="163"/>
      <c r="C1255" s="164"/>
      <c r="D1255" s="164" t="s">
        <v>48</v>
      </c>
      <c r="E1255" s="164" t="s">
        <v>196</v>
      </c>
      <c r="F1255" s="164" t="s">
        <v>197</v>
      </c>
      <c r="G1255" s="164" t="s">
        <v>48</v>
      </c>
      <c r="H1255" s="164" t="s">
        <v>196</v>
      </c>
      <c r="I1255" s="164" t="s">
        <v>197</v>
      </c>
      <c r="J1255" s="165" t="s">
        <v>69</v>
      </c>
      <c r="K1255" s="164"/>
      <c r="L1255" s="163"/>
      <c r="M1255" s="163"/>
      <c r="N1255" s="163"/>
      <c r="O1255" s="163"/>
      <c r="P1255" s="163"/>
      <c r="Q1255" s="163"/>
      <c r="R1255" s="163"/>
      <c r="S1255" s="163"/>
      <c r="T1255" s="163"/>
      <c r="U1255" s="163"/>
      <c r="V1255" s="163"/>
      <c r="W1255" s="163"/>
      <c r="X1255" s="163"/>
    </row>
    <row r="1256" spans="1:24" ht="15.75">
      <c r="A1256" s="11"/>
      <c r="B1256" s="189" t="s">
        <v>55</v>
      </c>
      <c r="C1256" s="63"/>
      <c r="D1256" s="63"/>
      <c r="E1256" s="63"/>
      <c r="F1256" s="63"/>
      <c r="G1256" s="64"/>
      <c r="H1256" s="64"/>
      <c r="I1256" s="64"/>
      <c r="J1256" s="64"/>
      <c r="K1256" s="65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</row>
    <row r="1257" spans="1:24" ht="30">
      <c r="A1257" s="11"/>
      <c r="B1257" s="187" t="s">
        <v>97</v>
      </c>
      <c r="C1257" s="178">
        <f>D1257+G1257+K1257</f>
        <v>1</v>
      </c>
      <c r="D1257" s="178">
        <v>0</v>
      </c>
      <c r="E1257" s="178"/>
      <c r="F1257" s="178"/>
      <c r="G1257" s="178">
        <f aca="true" t="shared" si="597" ref="G1257:G1285">H1257+I1257+J1257</f>
        <v>1</v>
      </c>
      <c r="H1257" s="178">
        <v>1</v>
      </c>
      <c r="I1257" s="178"/>
      <c r="J1257" s="178"/>
      <c r="K1257" s="178">
        <v>0</v>
      </c>
      <c r="L1257" s="183">
        <v>39670</v>
      </c>
      <c r="M1257" s="183">
        <f aca="true" t="shared" si="598" ref="M1257:M1265">C1257*L1257</f>
        <v>39670</v>
      </c>
      <c r="N1257" s="183">
        <v>4</v>
      </c>
      <c r="O1257" s="186">
        <f>ROUND(M1257*N1257/100,2)</f>
        <v>1586.8</v>
      </c>
      <c r="P1257" s="183"/>
      <c r="Q1257" s="183"/>
      <c r="R1257" s="183"/>
      <c r="S1257" s="183">
        <f aca="true" t="shared" si="599" ref="S1257:S1265">ROUND(M1257*R1257,2)</f>
        <v>0</v>
      </c>
      <c r="T1257" s="183"/>
      <c r="U1257" s="183">
        <v>15</v>
      </c>
      <c r="V1257" s="186">
        <f aca="true" t="shared" si="600" ref="V1257:V1265">ROUND(M1257*U1257/100,2)</f>
        <v>5950.5</v>
      </c>
      <c r="W1257" s="186">
        <f aca="true" t="shared" si="601" ref="W1257:W1265">ROUND((M1257+O1257+S1257+V1257)*0.15,2)</f>
        <v>7081.1</v>
      </c>
      <c r="X1257" s="186">
        <f aca="true" t="shared" si="602" ref="X1257:X1265">M1257+O1257+S1257+V1257+W1257</f>
        <v>54288.4</v>
      </c>
    </row>
    <row r="1258" spans="1:24" ht="14.25" customHeight="1">
      <c r="A1258" s="11"/>
      <c r="B1258" s="187" t="s">
        <v>37</v>
      </c>
      <c r="C1258" s="178">
        <f>D1258+G1258+K1258</f>
        <v>2</v>
      </c>
      <c r="D1258" s="178">
        <v>0</v>
      </c>
      <c r="E1258" s="178"/>
      <c r="F1258" s="178"/>
      <c r="G1258" s="178">
        <f t="shared" si="597"/>
        <v>2</v>
      </c>
      <c r="H1258" s="178">
        <v>2</v>
      </c>
      <c r="I1258" s="178"/>
      <c r="J1258" s="178"/>
      <c r="K1258" s="178">
        <v>0</v>
      </c>
      <c r="L1258" s="183">
        <v>28385</v>
      </c>
      <c r="M1258" s="183">
        <f t="shared" si="598"/>
        <v>56770</v>
      </c>
      <c r="N1258" s="183">
        <v>4</v>
      </c>
      <c r="O1258" s="186">
        <f>ROUND(M1258*N1258/100,2)</f>
        <v>2270.8</v>
      </c>
      <c r="P1258" s="183"/>
      <c r="Q1258" s="183"/>
      <c r="R1258" s="183"/>
      <c r="S1258" s="183">
        <f t="shared" si="599"/>
        <v>0</v>
      </c>
      <c r="T1258" s="183"/>
      <c r="U1258" s="183">
        <v>15</v>
      </c>
      <c r="V1258" s="186">
        <f t="shared" si="600"/>
        <v>8515.5</v>
      </c>
      <c r="W1258" s="183">
        <f t="shared" si="601"/>
        <v>10133.45</v>
      </c>
      <c r="X1258" s="183">
        <f t="shared" si="602"/>
        <v>77689.75</v>
      </c>
    </row>
    <row r="1259" spans="1:24" ht="28.5" customHeight="1" hidden="1">
      <c r="A1259" s="11"/>
      <c r="B1259" s="187" t="s">
        <v>126</v>
      </c>
      <c r="C1259" s="178">
        <f aca="true" t="shared" si="603" ref="C1259:C1265">D1259+G1259+K1259</f>
        <v>0</v>
      </c>
      <c r="D1259" s="178">
        <v>0</v>
      </c>
      <c r="E1259" s="178"/>
      <c r="F1259" s="178"/>
      <c r="G1259" s="178">
        <f t="shared" si="597"/>
        <v>0</v>
      </c>
      <c r="H1259" s="178"/>
      <c r="I1259" s="178"/>
      <c r="J1259" s="178"/>
      <c r="K1259" s="178">
        <v>0</v>
      </c>
      <c r="L1259" s="183">
        <v>19869</v>
      </c>
      <c r="M1259" s="183">
        <f t="shared" si="598"/>
        <v>0</v>
      </c>
      <c r="N1259" s="183">
        <v>4</v>
      </c>
      <c r="O1259" s="183">
        <f aca="true" t="shared" si="604" ref="O1259:O1265">ROUND(M1259*N1259/100,2)</f>
        <v>0</v>
      </c>
      <c r="P1259" s="183"/>
      <c r="Q1259" s="183"/>
      <c r="R1259" s="183"/>
      <c r="S1259" s="183">
        <f t="shared" si="599"/>
        <v>0</v>
      </c>
      <c r="T1259" s="183"/>
      <c r="U1259" s="183">
        <v>15</v>
      </c>
      <c r="V1259" s="183">
        <f t="shared" si="600"/>
        <v>0</v>
      </c>
      <c r="W1259" s="183">
        <f t="shared" si="601"/>
        <v>0</v>
      </c>
      <c r="X1259" s="183">
        <f t="shared" si="602"/>
        <v>0</v>
      </c>
    </row>
    <row r="1260" spans="1:24" ht="14.25" customHeight="1" hidden="1">
      <c r="A1260" s="11"/>
      <c r="B1260" s="187" t="s">
        <v>41</v>
      </c>
      <c r="C1260" s="178">
        <f t="shared" si="603"/>
        <v>0</v>
      </c>
      <c r="D1260" s="178">
        <v>0</v>
      </c>
      <c r="E1260" s="178"/>
      <c r="F1260" s="178"/>
      <c r="G1260" s="178">
        <f t="shared" si="597"/>
        <v>0</v>
      </c>
      <c r="H1260" s="178"/>
      <c r="I1260" s="178"/>
      <c r="J1260" s="178"/>
      <c r="K1260" s="178">
        <v>0</v>
      </c>
      <c r="L1260" s="183">
        <v>19869</v>
      </c>
      <c r="M1260" s="183">
        <f t="shared" si="598"/>
        <v>0</v>
      </c>
      <c r="N1260" s="183">
        <v>4</v>
      </c>
      <c r="O1260" s="183">
        <f t="shared" si="604"/>
        <v>0</v>
      </c>
      <c r="P1260" s="183"/>
      <c r="Q1260" s="183"/>
      <c r="R1260" s="183">
        <v>0.15</v>
      </c>
      <c r="S1260" s="183">
        <f t="shared" si="599"/>
        <v>0</v>
      </c>
      <c r="T1260" s="183"/>
      <c r="U1260" s="183">
        <v>15</v>
      </c>
      <c r="V1260" s="183">
        <f t="shared" si="600"/>
        <v>0</v>
      </c>
      <c r="W1260" s="183">
        <f t="shared" si="601"/>
        <v>0</v>
      </c>
      <c r="X1260" s="183">
        <f t="shared" si="602"/>
        <v>0</v>
      </c>
    </row>
    <row r="1261" spans="1:24" ht="14.25" customHeight="1" hidden="1">
      <c r="A1261" s="11"/>
      <c r="B1261" s="187" t="s">
        <v>32</v>
      </c>
      <c r="C1261" s="178">
        <f t="shared" si="603"/>
        <v>0</v>
      </c>
      <c r="D1261" s="178"/>
      <c r="E1261" s="178"/>
      <c r="F1261" s="178"/>
      <c r="G1261" s="178">
        <f t="shared" si="597"/>
        <v>0</v>
      </c>
      <c r="H1261" s="178"/>
      <c r="I1261" s="178"/>
      <c r="J1261" s="178"/>
      <c r="K1261" s="178"/>
      <c r="L1261" s="183">
        <v>24368</v>
      </c>
      <c r="M1261" s="183">
        <f t="shared" si="598"/>
        <v>0</v>
      </c>
      <c r="N1261" s="183">
        <v>4</v>
      </c>
      <c r="O1261" s="183">
        <f>ROUND(M1261*N1261/100,2)</f>
        <v>0</v>
      </c>
      <c r="P1261" s="183"/>
      <c r="Q1261" s="183"/>
      <c r="R1261" s="183">
        <v>0.15</v>
      </c>
      <c r="S1261" s="183">
        <f t="shared" si="599"/>
        <v>0</v>
      </c>
      <c r="T1261" s="183"/>
      <c r="U1261" s="183">
        <v>15</v>
      </c>
      <c r="V1261" s="183">
        <f t="shared" si="600"/>
        <v>0</v>
      </c>
      <c r="W1261" s="183">
        <f t="shared" si="601"/>
        <v>0</v>
      </c>
      <c r="X1261" s="183">
        <f t="shared" si="602"/>
        <v>0</v>
      </c>
    </row>
    <row r="1262" spans="1:24" ht="14.25" customHeight="1" hidden="1">
      <c r="A1262" s="11"/>
      <c r="B1262" s="187" t="s">
        <v>127</v>
      </c>
      <c r="C1262" s="178">
        <f t="shared" si="603"/>
        <v>0</v>
      </c>
      <c r="D1262" s="178">
        <v>0</v>
      </c>
      <c r="E1262" s="178"/>
      <c r="F1262" s="178"/>
      <c r="G1262" s="178">
        <f t="shared" si="597"/>
        <v>0</v>
      </c>
      <c r="H1262" s="178"/>
      <c r="I1262" s="178"/>
      <c r="J1262" s="178"/>
      <c r="K1262" s="178">
        <v>0</v>
      </c>
      <c r="L1262" s="183">
        <v>19869</v>
      </c>
      <c r="M1262" s="183">
        <f t="shared" si="598"/>
        <v>0</v>
      </c>
      <c r="N1262" s="183">
        <v>4</v>
      </c>
      <c r="O1262" s="183">
        <f t="shared" si="604"/>
        <v>0</v>
      </c>
      <c r="P1262" s="183"/>
      <c r="Q1262" s="183"/>
      <c r="R1262" s="183"/>
      <c r="S1262" s="183">
        <f t="shared" si="599"/>
        <v>0</v>
      </c>
      <c r="T1262" s="183"/>
      <c r="U1262" s="183">
        <v>15</v>
      </c>
      <c r="V1262" s="183">
        <f t="shared" si="600"/>
        <v>0</v>
      </c>
      <c r="W1262" s="183">
        <f t="shared" si="601"/>
        <v>0</v>
      </c>
      <c r="X1262" s="183">
        <f t="shared" si="602"/>
        <v>0</v>
      </c>
    </row>
    <row r="1263" spans="1:24" ht="14.25" customHeight="1" hidden="1">
      <c r="A1263" s="11"/>
      <c r="B1263" s="187" t="s">
        <v>44</v>
      </c>
      <c r="C1263" s="178">
        <f t="shared" si="603"/>
        <v>0</v>
      </c>
      <c r="D1263" s="178">
        <v>0</v>
      </c>
      <c r="E1263" s="178"/>
      <c r="F1263" s="178"/>
      <c r="G1263" s="178">
        <f t="shared" si="597"/>
        <v>0</v>
      </c>
      <c r="H1263" s="178"/>
      <c r="I1263" s="178"/>
      <c r="J1263" s="178"/>
      <c r="K1263" s="178">
        <v>0</v>
      </c>
      <c r="L1263" s="183">
        <v>19869</v>
      </c>
      <c r="M1263" s="183">
        <f t="shared" si="598"/>
        <v>0</v>
      </c>
      <c r="N1263" s="183">
        <v>4</v>
      </c>
      <c r="O1263" s="183">
        <f t="shared" si="604"/>
        <v>0</v>
      </c>
      <c r="P1263" s="183"/>
      <c r="Q1263" s="183"/>
      <c r="R1263" s="183">
        <v>0.15</v>
      </c>
      <c r="S1263" s="183">
        <f t="shared" si="599"/>
        <v>0</v>
      </c>
      <c r="T1263" s="183"/>
      <c r="U1263" s="183">
        <v>15</v>
      </c>
      <c r="V1263" s="183">
        <f t="shared" si="600"/>
        <v>0</v>
      </c>
      <c r="W1263" s="183">
        <f t="shared" si="601"/>
        <v>0</v>
      </c>
      <c r="X1263" s="183">
        <f t="shared" si="602"/>
        <v>0</v>
      </c>
    </row>
    <row r="1264" spans="1:24" ht="14.25" customHeight="1" hidden="1">
      <c r="A1264" s="11"/>
      <c r="B1264" s="187" t="s">
        <v>28</v>
      </c>
      <c r="C1264" s="178">
        <f t="shared" si="603"/>
        <v>0</v>
      </c>
      <c r="D1264" s="178">
        <v>0</v>
      </c>
      <c r="E1264" s="178"/>
      <c r="F1264" s="178"/>
      <c r="G1264" s="178">
        <f t="shared" si="597"/>
        <v>0</v>
      </c>
      <c r="H1264" s="178"/>
      <c r="I1264" s="178"/>
      <c r="J1264" s="178"/>
      <c r="K1264" s="178">
        <v>0</v>
      </c>
      <c r="L1264" s="183">
        <v>19869</v>
      </c>
      <c r="M1264" s="183">
        <f t="shared" si="598"/>
        <v>0</v>
      </c>
      <c r="N1264" s="183">
        <v>4</v>
      </c>
      <c r="O1264" s="183">
        <f t="shared" si="604"/>
        <v>0</v>
      </c>
      <c r="P1264" s="183"/>
      <c r="Q1264" s="183"/>
      <c r="R1264" s="183">
        <v>0.15</v>
      </c>
      <c r="S1264" s="183">
        <f t="shared" si="599"/>
        <v>0</v>
      </c>
      <c r="T1264" s="183"/>
      <c r="U1264" s="183">
        <v>15</v>
      </c>
      <c r="V1264" s="183">
        <f t="shared" si="600"/>
        <v>0</v>
      </c>
      <c r="W1264" s="183">
        <f t="shared" si="601"/>
        <v>0</v>
      </c>
      <c r="X1264" s="183">
        <f t="shared" si="602"/>
        <v>0</v>
      </c>
    </row>
    <row r="1265" spans="1:24" ht="19.5" customHeight="1" hidden="1">
      <c r="A1265" s="11"/>
      <c r="B1265" s="187" t="s">
        <v>128</v>
      </c>
      <c r="C1265" s="178">
        <f t="shared" si="603"/>
        <v>0</v>
      </c>
      <c r="D1265" s="178">
        <v>0</v>
      </c>
      <c r="E1265" s="178"/>
      <c r="F1265" s="178"/>
      <c r="G1265" s="178">
        <f t="shared" si="597"/>
        <v>0</v>
      </c>
      <c r="H1265" s="178"/>
      <c r="I1265" s="178"/>
      <c r="J1265" s="178"/>
      <c r="K1265" s="178">
        <v>0</v>
      </c>
      <c r="L1265" s="183">
        <v>19869</v>
      </c>
      <c r="M1265" s="183">
        <f t="shared" si="598"/>
        <v>0</v>
      </c>
      <c r="N1265" s="183">
        <v>4</v>
      </c>
      <c r="O1265" s="183">
        <f t="shared" si="604"/>
        <v>0</v>
      </c>
      <c r="P1265" s="183"/>
      <c r="Q1265" s="183"/>
      <c r="R1265" s="183"/>
      <c r="S1265" s="183">
        <f t="shared" si="599"/>
        <v>0</v>
      </c>
      <c r="T1265" s="183"/>
      <c r="U1265" s="183">
        <v>15</v>
      </c>
      <c r="V1265" s="183">
        <f t="shared" si="600"/>
        <v>0</v>
      </c>
      <c r="W1265" s="183">
        <f t="shared" si="601"/>
        <v>0</v>
      </c>
      <c r="X1265" s="183">
        <f t="shared" si="602"/>
        <v>0</v>
      </c>
    </row>
    <row r="1266" spans="1:24" s="9" customFormat="1" ht="15.75">
      <c r="A1266" s="11"/>
      <c r="B1266" s="176" t="s">
        <v>54</v>
      </c>
      <c r="C1266" s="32">
        <f>SUM(C1257:C1265)</f>
        <v>3</v>
      </c>
      <c r="D1266" s="32">
        <f aca="true" t="shared" si="605" ref="D1266:X1266">SUM(D1257:D1265)</f>
        <v>0</v>
      </c>
      <c r="E1266" s="32">
        <f t="shared" si="605"/>
        <v>0</v>
      </c>
      <c r="F1266" s="32">
        <f t="shared" si="605"/>
        <v>0</v>
      </c>
      <c r="G1266" s="32">
        <f t="shared" si="597"/>
        <v>3</v>
      </c>
      <c r="H1266" s="32">
        <f t="shared" si="605"/>
        <v>3</v>
      </c>
      <c r="I1266" s="32">
        <f t="shared" si="605"/>
        <v>0</v>
      </c>
      <c r="J1266" s="32">
        <f t="shared" si="605"/>
        <v>0</v>
      </c>
      <c r="K1266" s="32">
        <f t="shared" si="605"/>
        <v>0</v>
      </c>
      <c r="L1266" s="32"/>
      <c r="M1266" s="32">
        <f t="shared" si="605"/>
        <v>96440</v>
      </c>
      <c r="N1266" s="32"/>
      <c r="O1266" s="32">
        <f t="shared" si="605"/>
        <v>3857.6000000000004</v>
      </c>
      <c r="P1266" s="32">
        <f t="shared" si="605"/>
        <v>0</v>
      </c>
      <c r="Q1266" s="32"/>
      <c r="R1266" s="32"/>
      <c r="S1266" s="32">
        <f t="shared" si="605"/>
        <v>0</v>
      </c>
      <c r="T1266" s="32"/>
      <c r="U1266" s="32"/>
      <c r="V1266" s="32">
        <f t="shared" si="605"/>
        <v>14466</v>
      </c>
      <c r="W1266" s="32">
        <f t="shared" si="605"/>
        <v>17214.550000000003</v>
      </c>
      <c r="X1266" s="32">
        <f t="shared" si="605"/>
        <v>131978.15</v>
      </c>
    </row>
    <row r="1267" spans="1:24" ht="15.75">
      <c r="A1267" s="9"/>
      <c r="B1267" s="190" t="s">
        <v>56</v>
      </c>
      <c r="C1267" s="178"/>
      <c r="D1267" s="32"/>
      <c r="E1267" s="32"/>
      <c r="F1267" s="32"/>
      <c r="G1267" s="178"/>
      <c r="H1267" s="185"/>
      <c r="I1267" s="178"/>
      <c r="J1267" s="185"/>
      <c r="K1267" s="186"/>
      <c r="L1267" s="183"/>
      <c r="M1267" s="183"/>
      <c r="N1267" s="183"/>
      <c r="O1267" s="183"/>
      <c r="P1267" s="183"/>
      <c r="Q1267" s="183"/>
      <c r="R1267" s="183"/>
      <c r="S1267" s="183"/>
      <c r="T1267" s="183"/>
      <c r="U1267" s="183"/>
      <c r="V1267" s="183"/>
      <c r="W1267" s="183"/>
      <c r="X1267" s="183"/>
    </row>
    <row r="1268" spans="1:24" ht="15">
      <c r="A1268" s="11"/>
      <c r="B1268" s="182" t="s">
        <v>95</v>
      </c>
      <c r="C1268" s="178">
        <f aca="true" t="shared" si="606" ref="C1268:C1274">D1268+G1268+K1268</f>
        <v>1</v>
      </c>
      <c r="D1268" s="178">
        <v>0</v>
      </c>
      <c r="E1268" s="178"/>
      <c r="F1268" s="178"/>
      <c r="G1268" s="178">
        <f t="shared" si="597"/>
        <v>1</v>
      </c>
      <c r="H1268" s="178">
        <v>1</v>
      </c>
      <c r="I1268" s="178"/>
      <c r="J1268" s="178"/>
      <c r="K1268" s="178">
        <v>0</v>
      </c>
      <c r="L1268" s="183">
        <v>18432</v>
      </c>
      <c r="M1268" s="183">
        <f aca="true" t="shared" si="607" ref="M1268:M1274">C1268*L1268</f>
        <v>18432</v>
      </c>
      <c r="N1268" s="183">
        <v>4</v>
      </c>
      <c r="O1268" s="183">
        <f aca="true" t="shared" si="608" ref="O1268:O1274">ROUND(M1268*N1268/100,2)</f>
        <v>737.28</v>
      </c>
      <c r="P1268" s="183"/>
      <c r="Q1268" s="183"/>
      <c r="R1268" s="183">
        <v>5</v>
      </c>
      <c r="S1268" s="186">
        <f>ROUND(M1268*R1268/100,2)</f>
        <v>921.6</v>
      </c>
      <c r="T1268" s="183"/>
      <c r="U1268" s="183">
        <v>15</v>
      </c>
      <c r="V1268" s="186">
        <f aca="true" t="shared" si="609" ref="V1268:V1274">ROUND(M1268*U1268/100,2)</f>
        <v>2764.8</v>
      </c>
      <c r="W1268" s="183">
        <f aca="true" t="shared" si="610" ref="W1268:W1274">ROUND((M1268+O1268+S1268+V1268)*0.15,2)</f>
        <v>3428.35</v>
      </c>
      <c r="X1268" s="183">
        <f aca="true" t="shared" si="611" ref="X1268:X1274">M1268+O1268+S1268+V1268+W1268</f>
        <v>26284.029999999995</v>
      </c>
    </row>
    <row r="1269" spans="1:24" ht="14.25" customHeight="1">
      <c r="A1269" s="11"/>
      <c r="B1269" s="187" t="s">
        <v>301</v>
      </c>
      <c r="C1269" s="178">
        <f t="shared" si="606"/>
        <v>9.5</v>
      </c>
      <c r="D1269" s="178">
        <v>0</v>
      </c>
      <c r="E1269" s="178"/>
      <c r="F1269" s="178"/>
      <c r="G1269" s="178">
        <f t="shared" si="597"/>
        <v>9.5</v>
      </c>
      <c r="H1269" s="178">
        <v>9.5</v>
      </c>
      <c r="I1269" s="178"/>
      <c r="J1269" s="178"/>
      <c r="K1269" s="178">
        <v>0</v>
      </c>
      <c r="L1269" s="183">
        <v>16070</v>
      </c>
      <c r="M1269" s="183">
        <f t="shared" si="607"/>
        <v>152665</v>
      </c>
      <c r="N1269" s="183">
        <v>4</v>
      </c>
      <c r="O1269" s="186">
        <f t="shared" si="608"/>
        <v>6106.6</v>
      </c>
      <c r="P1269" s="183"/>
      <c r="Q1269" s="183"/>
      <c r="R1269" s="183">
        <v>15</v>
      </c>
      <c r="S1269" s="183">
        <f>ROUND(M1269*R1269/100,2)</f>
        <v>22899.75</v>
      </c>
      <c r="T1269" s="183"/>
      <c r="U1269" s="183">
        <v>15</v>
      </c>
      <c r="V1269" s="183">
        <f t="shared" si="609"/>
        <v>22899.75</v>
      </c>
      <c r="W1269" s="183">
        <f t="shared" si="610"/>
        <v>30685.67</v>
      </c>
      <c r="X1269" s="183">
        <f t="shared" si="611"/>
        <v>235256.77000000002</v>
      </c>
    </row>
    <row r="1270" spans="1:24" ht="15" hidden="1">
      <c r="A1270" s="11"/>
      <c r="B1270" s="187" t="s">
        <v>23</v>
      </c>
      <c r="C1270" s="178">
        <f>D1270+G1270+K1270</f>
        <v>0</v>
      </c>
      <c r="D1270" s="178">
        <v>0</v>
      </c>
      <c r="E1270" s="178"/>
      <c r="F1270" s="178"/>
      <c r="G1270" s="178">
        <f>H1270+I1270+J1270</f>
        <v>0</v>
      </c>
      <c r="H1270" s="178"/>
      <c r="I1270" s="178"/>
      <c r="J1270" s="178"/>
      <c r="K1270" s="178">
        <v>0</v>
      </c>
      <c r="L1270" s="183">
        <v>16038</v>
      </c>
      <c r="M1270" s="183">
        <f t="shared" si="607"/>
        <v>0</v>
      </c>
      <c r="N1270" s="183">
        <v>4</v>
      </c>
      <c r="O1270" s="183">
        <f>ROUND(M1270*N1270/100,2)</f>
        <v>0</v>
      </c>
      <c r="P1270" s="183"/>
      <c r="Q1270" s="183"/>
      <c r="R1270" s="183"/>
      <c r="S1270" s="183">
        <f>ROUND(M1270*R1270,2)</f>
        <v>0</v>
      </c>
      <c r="T1270" s="183"/>
      <c r="U1270" s="183">
        <v>15</v>
      </c>
      <c r="V1270" s="183">
        <f t="shared" si="609"/>
        <v>0</v>
      </c>
      <c r="W1270" s="183">
        <f t="shared" si="610"/>
        <v>0</v>
      </c>
      <c r="X1270" s="183">
        <f t="shared" si="611"/>
        <v>0</v>
      </c>
    </row>
    <row r="1271" spans="1:24" ht="14.25" customHeight="1">
      <c r="A1271" s="11"/>
      <c r="B1271" s="187" t="s">
        <v>34</v>
      </c>
      <c r="C1271" s="178">
        <f t="shared" si="606"/>
        <v>2</v>
      </c>
      <c r="D1271" s="178">
        <v>0</v>
      </c>
      <c r="E1271" s="178"/>
      <c r="F1271" s="178"/>
      <c r="G1271" s="178">
        <f t="shared" si="597"/>
        <v>2</v>
      </c>
      <c r="H1271" s="178">
        <v>2</v>
      </c>
      <c r="I1271" s="178"/>
      <c r="J1271" s="178"/>
      <c r="K1271" s="178">
        <v>0</v>
      </c>
      <c r="L1271" s="183">
        <v>17963</v>
      </c>
      <c r="M1271" s="183">
        <f t="shared" si="607"/>
        <v>35926</v>
      </c>
      <c r="N1271" s="183">
        <v>4</v>
      </c>
      <c r="O1271" s="183">
        <f t="shared" si="608"/>
        <v>1437.04</v>
      </c>
      <c r="P1271" s="183"/>
      <c r="Q1271" s="183"/>
      <c r="R1271" s="183">
        <v>15</v>
      </c>
      <c r="S1271" s="186">
        <f>ROUND(M1271*R1271/100,2)</f>
        <v>5388.9</v>
      </c>
      <c r="T1271" s="183"/>
      <c r="U1271" s="183">
        <v>15</v>
      </c>
      <c r="V1271" s="186">
        <f t="shared" si="609"/>
        <v>5388.9</v>
      </c>
      <c r="W1271" s="183">
        <f t="shared" si="610"/>
        <v>7221.13</v>
      </c>
      <c r="X1271" s="183">
        <f t="shared" si="611"/>
        <v>55361.97</v>
      </c>
    </row>
    <row r="1272" spans="1:24" ht="25.5" customHeight="1" hidden="1">
      <c r="A1272" s="11"/>
      <c r="B1272" s="182" t="s">
        <v>12</v>
      </c>
      <c r="C1272" s="178">
        <f t="shared" si="606"/>
        <v>0</v>
      </c>
      <c r="D1272" s="178">
        <v>0</v>
      </c>
      <c r="E1272" s="178"/>
      <c r="F1272" s="178"/>
      <c r="G1272" s="178">
        <f t="shared" si="597"/>
        <v>0</v>
      </c>
      <c r="H1272" s="178"/>
      <c r="I1272" s="178"/>
      <c r="J1272" s="178"/>
      <c r="K1272" s="178">
        <v>0</v>
      </c>
      <c r="L1272" s="183">
        <v>12245</v>
      </c>
      <c r="M1272" s="183">
        <f t="shared" si="607"/>
        <v>0</v>
      </c>
      <c r="N1272" s="183">
        <v>4</v>
      </c>
      <c r="O1272" s="183">
        <f t="shared" si="608"/>
        <v>0</v>
      </c>
      <c r="P1272" s="183"/>
      <c r="Q1272" s="183"/>
      <c r="R1272" s="183"/>
      <c r="S1272" s="183">
        <f>ROUND(M1272*R1272,2)</f>
        <v>0</v>
      </c>
      <c r="T1272" s="183"/>
      <c r="U1272" s="183">
        <v>15</v>
      </c>
      <c r="V1272" s="183">
        <f t="shared" si="609"/>
        <v>0</v>
      </c>
      <c r="W1272" s="183">
        <f t="shared" si="610"/>
        <v>0</v>
      </c>
      <c r="X1272" s="183">
        <f t="shared" si="611"/>
        <v>0</v>
      </c>
    </row>
    <row r="1273" spans="1:24" ht="14.25" customHeight="1" hidden="1">
      <c r="A1273" s="11"/>
      <c r="B1273" s="187" t="s">
        <v>83</v>
      </c>
      <c r="C1273" s="178">
        <f t="shared" si="606"/>
        <v>0</v>
      </c>
      <c r="D1273" s="178">
        <v>0</v>
      </c>
      <c r="E1273" s="178"/>
      <c r="F1273" s="178"/>
      <c r="G1273" s="178">
        <f t="shared" si="597"/>
        <v>0</v>
      </c>
      <c r="H1273" s="178"/>
      <c r="I1273" s="178"/>
      <c r="J1273" s="178"/>
      <c r="K1273" s="178">
        <v>0</v>
      </c>
      <c r="L1273" s="183">
        <v>13796</v>
      </c>
      <c r="M1273" s="183">
        <f t="shared" si="607"/>
        <v>0</v>
      </c>
      <c r="N1273" s="183">
        <v>4</v>
      </c>
      <c r="O1273" s="183">
        <f t="shared" si="608"/>
        <v>0</v>
      </c>
      <c r="P1273" s="183"/>
      <c r="Q1273" s="183"/>
      <c r="R1273" s="183"/>
      <c r="S1273" s="183">
        <f>ROUND(M1273*R1273,2)</f>
        <v>0</v>
      </c>
      <c r="T1273" s="183"/>
      <c r="U1273" s="183">
        <v>15</v>
      </c>
      <c r="V1273" s="183">
        <f t="shared" si="609"/>
        <v>0</v>
      </c>
      <c r="W1273" s="183">
        <f t="shared" si="610"/>
        <v>0</v>
      </c>
      <c r="X1273" s="183">
        <f t="shared" si="611"/>
        <v>0</v>
      </c>
    </row>
    <row r="1274" spans="1:24" ht="15" hidden="1">
      <c r="A1274" s="11"/>
      <c r="B1274" s="187" t="s">
        <v>129</v>
      </c>
      <c r="C1274" s="178">
        <f t="shared" si="606"/>
        <v>0</v>
      </c>
      <c r="D1274" s="178">
        <v>0</v>
      </c>
      <c r="E1274" s="178"/>
      <c r="F1274" s="178"/>
      <c r="G1274" s="178">
        <f t="shared" si="597"/>
        <v>0</v>
      </c>
      <c r="H1274" s="178"/>
      <c r="I1274" s="178"/>
      <c r="J1274" s="178"/>
      <c r="K1274" s="178">
        <v>0</v>
      </c>
      <c r="L1274" s="183">
        <v>12245</v>
      </c>
      <c r="M1274" s="183">
        <f t="shared" si="607"/>
        <v>0</v>
      </c>
      <c r="N1274" s="183">
        <v>4</v>
      </c>
      <c r="O1274" s="183">
        <f t="shared" si="608"/>
        <v>0</v>
      </c>
      <c r="P1274" s="183"/>
      <c r="Q1274" s="183"/>
      <c r="R1274" s="183"/>
      <c r="S1274" s="183">
        <f>ROUND(M1274*R1274,2)</f>
        <v>0</v>
      </c>
      <c r="T1274" s="183"/>
      <c r="U1274" s="183">
        <v>15</v>
      </c>
      <c r="V1274" s="183">
        <f t="shared" si="609"/>
        <v>0</v>
      </c>
      <c r="W1274" s="183">
        <f t="shared" si="610"/>
        <v>0</v>
      </c>
      <c r="X1274" s="183">
        <f t="shared" si="611"/>
        <v>0</v>
      </c>
    </row>
    <row r="1275" spans="1:24" s="9" customFormat="1" ht="15" customHeight="1">
      <c r="A1275" s="11"/>
      <c r="B1275" s="176" t="s">
        <v>54</v>
      </c>
      <c r="C1275" s="32">
        <f>SUM(C1268:C1274)</f>
        <v>12.5</v>
      </c>
      <c r="D1275" s="32">
        <f>SUM(D1268:D1274)</f>
        <v>0</v>
      </c>
      <c r="E1275" s="32">
        <f>SUM(E1268:E1274)</f>
        <v>0</v>
      </c>
      <c r="F1275" s="32">
        <f>SUM(F1268:F1274)</f>
        <v>0</v>
      </c>
      <c r="G1275" s="32">
        <f t="shared" si="597"/>
        <v>12.5</v>
      </c>
      <c r="H1275" s="32">
        <f aca="true" t="shared" si="612" ref="H1275:X1275">SUM(H1268:H1274)</f>
        <v>12.5</v>
      </c>
      <c r="I1275" s="32">
        <f t="shared" si="612"/>
        <v>0</v>
      </c>
      <c r="J1275" s="32">
        <f t="shared" si="612"/>
        <v>0</v>
      </c>
      <c r="K1275" s="32">
        <f t="shared" si="612"/>
        <v>0</v>
      </c>
      <c r="L1275" s="32"/>
      <c r="M1275" s="32">
        <f t="shared" si="612"/>
        <v>207023</v>
      </c>
      <c r="N1275" s="32"/>
      <c r="O1275" s="32">
        <f t="shared" si="612"/>
        <v>8280.92</v>
      </c>
      <c r="P1275" s="32">
        <f t="shared" si="612"/>
        <v>0</v>
      </c>
      <c r="Q1275" s="32"/>
      <c r="R1275" s="32"/>
      <c r="S1275" s="32">
        <f t="shared" si="612"/>
        <v>29210.25</v>
      </c>
      <c r="T1275" s="32"/>
      <c r="U1275" s="32"/>
      <c r="V1275" s="32">
        <f t="shared" si="612"/>
        <v>31053.449999999997</v>
      </c>
      <c r="W1275" s="32">
        <f t="shared" si="612"/>
        <v>41335.149999999994</v>
      </c>
      <c r="X1275" s="32">
        <f t="shared" si="612"/>
        <v>316902.77</v>
      </c>
    </row>
    <row r="1276" spans="1:24" ht="15.75" hidden="1">
      <c r="A1276" s="9"/>
      <c r="B1276" s="190" t="s">
        <v>57</v>
      </c>
      <c r="C1276" s="178"/>
      <c r="D1276" s="32"/>
      <c r="E1276" s="32"/>
      <c r="F1276" s="32"/>
      <c r="G1276" s="178"/>
      <c r="H1276" s="185"/>
      <c r="I1276" s="178"/>
      <c r="J1276" s="185"/>
      <c r="K1276" s="186"/>
      <c r="L1276" s="183"/>
      <c r="M1276" s="183"/>
      <c r="N1276" s="183"/>
      <c r="O1276" s="183"/>
      <c r="P1276" s="183"/>
      <c r="Q1276" s="183"/>
      <c r="R1276" s="183"/>
      <c r="S1276" s="183"/>
      <c r="T1276" s="183"/>
      <c r="U1276" s="183"/>
      <c r="V1276" s="183"/>
      <c r="W1276" s="183"/>
      <c r="X1276" s="183"/>
    </row>
    <row r="1277" spans="1:24" ht="15" hidden="1">
      <c r="A1277" s="11"/>
      <c r="B1277" s="182" t="s">
        <v>7</v>
      </c>
      <c r="C1277" s="178">
        <f>D1277+G1277+K1277</f>
        <v>0</v>
      </c>
      <c r="D1277" s="178">
        <v>0</v>
      </c>
      <c r="E1277" s="178"/>
      <c r="F1277" s="178"/>
      <c r="G1277" s="178">
        <f t="shared" si="597"/>
        <v>0</v>
      </c>
      <c r="H1277" s="178">
        <v>0</v>
      </c>
      <c r="I1277" s="178"/>
      <c r="J1277" s="178"/>
      <c r="K1277" s="178">
        <v>0</v>
      </c>
      <c r="L1277" s="183">
        <v>10951</v>
      </c>
      <c r="M1277" s="183">
        <f>C1277*L1277</f>
        <v>0</v>
      </c>
      <c r="N1277" s="183">
        <v>4</v>
      </c>
      <c r="O1277" s="183">
        <f>ROUND(M1277*N1277/100,2)</f>
        <v>0</v>
      </c>
      <c r="P1277" s="183"/>
      <c r="Q1277" s="183"/>
      <c r="R1277" s="183"/>
      <c r="S1277" s="183">
        <f>ROUND(M1277*R1277,2)</f>
        <v>0</v>
      </c>
      <c r="T1277" s="183"/>
      <c r="U1277" s="183"/>
      <c r="V1277" s="183">
        <f>ROUND(M1277*U1277/100,2)</f>
        <v>0</v>
      </c>
      <c r="W1277" s="183">
        <f>ROUND((M1277+O1277+S1277+V1277)*0.15,2)</f>
        <v>0</v>
      </c>
      <c r="X1277" s="183">
        <f>M1277+O1277+S1277+V1277+W1277</f>
        <v>0</v>
      </c>
    </row>
    <row r="1278" spans="1:24" s="9" customFormat="1" ht="15.75" hidden="1">
      <c r="A1278" s="11"/>
      <c r="B1278" s="176" t="s">
        <v>54</v>
      </c>
      <c r="C1278" s="32">
        <f>SUM(C1277:C1277)</f>
        <v>0</v>
      </c>
      <c r="D1278" s="32">
        <f>SUM(D1277:D1277)</f>
        <v>0</v>
      </c>
      <c r="E1278" s="32"/>
      <c r="F1278" s="32"/>
      <c r="G1278" s="32">
        <f t="shared" si="597"/>
        <v>0</v>
      </c>
      <c r="H1278" s="32">
        <f>SUM(H1277:H1277)</f>
        <v>0</v>
      </c>
      <c r="I1278" s="32"/>
      <c r="J1278" s="32"/>
      <c r="K1278" s="32">
        <f>SUM(K1277:K1277)</f>
        <v>0</v>
      </c>
      <c r="L1278" s="32"/>
      <c r="M1278" s="32">
        <f aca="true" t="shared" si="613" ref="M1278:X1278">SUM(M1277:M1277)</f>
        <v>0</v>
      </c>
      <c r="N1278" s="32"/>
      <c r="O1278" s="32">
        <f>SUM(O1277:O1277)</f>
        <v>0</v>
      </c>
      <c r="P1278" s="32">
        <f t="shared" si="613"/>
        <v>0</v>
      </c>
      <c r="Q1278" s="32"/>
      <c r="R1278" s="32"/>
      <c r="S1278" s="32">
        <f t="shared" si="613"/>
        <v>0</v>
      </c>
      <c r="T1278" s="32"/>
      <c r="U1278" s="32"/>
      <c r="V1278" s="32">
        <f t="shared" si="613"/>
        <v>0</v>
      </c>
      <c r="W1278" s="32">
        <f t="shared" si="613"/>
        <v>0</v>
      </c>
      <c r="X1278" s="32">
        <f t="shared" si="613"/>
        <v>0</v>
      </c>
    </row>
    <row r="1279" spans="1:24" ht="15.75">
      <c r="A1279" s="9"/>
      <c r="B1279" s="189" t="s">
        <v>58</v>
      </c>
      <c r="C1279" s="178"/>
      <c r="D1279" s="178"/>
      <c r="E1279" s="178"/>
      <c r="F1279" s="178"/>
      <c r="G1279" s="178"/>
      <c r="H1279" s="178"/>
      <c r="I1279" s="178"/>
      <c r="J1279" s="178"/>
      <c r="K1279" s="178"/>
      <c r="L1279" s="178"/>
      <c r="M1279" s="178"/>
      <c r="N1279" s="178"/>
      <c r="O1279" s="178"/>
      <c r="P1279" s="178"/>
      <c r="Q1279" s="178"/>
      <c r="R1279" s="178"/>
      <c r="S1279" s="178"/>
      <c r="T1279" s="178"/>
      <c r="U1279" s="178"/>
      <c r="V1279" s="178"/>
      <c r="W1279" s="178"/>
      <c r="X1279" s="178"/>
    </row>
    <row r="1280" spans="1:24" ht="14.25" customHeight="1">
      <c r="A1280" s="11"/>
      <c r="B1280" s="182" t="s">
        <v>255</v>
      </c>
      <c r="C1280" s="178">
        <f>D1280+G1280+K1280</f>
        <v>1</v>
      </c>
      <c r="D1280" s="178">
        <v>0</v>
      </c>
      <c r="E1280" s="178"/>
      <c r="F1280" s="178"/>
      <c r="G1280" s="178">
        <f t="shared" si="597"/>
        <v>1</v>
      </c>
      <c r="H1280" s="178">
        <v>1</v>
      </c>
      <c r="I1280" s="178"/>
      <c r="J1280" s="178"/>
      <c r="K1280" s="178">
        <v>0</v>
      </c>
      <c r="L1280" s="183">
        <v>10533</v>
      </c>
      <c r="M1280" s="183">
        <f>C1280*L1280</f>
        <v>10533</v>
      </c>
      <c r="N1280" s="183">
        <v>4</v>
      </c>
      <c r="O1280" s="183">
        <f>ROUND(M1280*N1280/100,2)</f>
        <v>421.32</v>
      </c>
      <c r="P1280" s="183"/>
      <c r="Q1280" s="183"/>
      <c r="R1280" s="183"/>
      <c r="S1280" s="183">
        <f>ROUND(M1280*R1280,2)</f>
        <v>0</v>
      </c>
      <c r="T1280" s="183"/>
      <c r="U1280" s="183">
        <v>5</v>
      </c>
      <c r="V1280" s="183">
        <f>ROUND(M1280*U1280/100,2)</f>
        <v>526.65</v>
      </c>
      <c r="W1280" s="183">
        <f>ROUND((M1280+O1280+S1280+V1280)*0.15,2)</f>
        <v>1722.15</v>
      </c>
      <c r="X1280" s="183">
        <f>M1280+O1280+S1280+V1280+W1280</f>
        <v>13203.119999999999</v>
      </c>
    </row>
    <row r="1281" spans="1:24" ht="15" hidden="1">
      <c r="A1281" s="11"/>
      <c r="B1281" s="187" t="s">
        <v>130</v>
      </c>
      <c r="C1281" s="178">
        <f>D1281+G1281+K1281</f>
        <v>0</v>
      </c>
      <c r="D1281" s="178">
        <v>0</v>
      </c>
      <c r="E1281" s="178"/>
      <c r="F1281" s="178"/>
      <c r="G1281" s="178">
        <f>H1281+I1281+J1281</f>
        <v>0</v>
      </c>
      <c r="H1281" s="178"/>
      <c r="I1281" s="178">
        <v>0</v>
      </c>
      <c r="J1281" s="178"/>
      <c r="K1281" s="178">
        <v>0</v>
      </c>
      <c r="L1281" s="183">
        <v>9404</v>
      </c>
      <c r="M1281" s="183">
        <f>C1281*L1281</f>
        <v>0</v>
      </c>
      <c r="N1281" s="183">
        <v>4</v>
      </c>
      <c r="O1281" s="183">
        <f>ROUND(M1281*N1281/100,2)</f>
        <v>0</v>
      </c>
      <c r="P1281" s="183"/>
      <c r="Q1281" s="183"/>
      <c r="R1281" s="183"/>
      <c r="S1281" s="183">
        <f>ROUND(M1281*R1281,2)</f>
        <v>0</v>
      </c>
      <c r="T1281" s="183"/>
      <c r="U1281" s="183">
        <v>18</v>
      </c>
      <c r="V1281" s="183">
        <f>ROUND(M1281*U1281/100,2)</f>
        <v>0</v>
      </c>
      <c r="W1281" s="183">
        <f>ROUND((M1281+O1281+S1281+V1281)*0.15,2)</f>
        <v>0</v>
      </c>
      <c r="X1281" s="183">
        <f>M1281+O1281+S1281+V1281+W1281</f>
        <v>0</v>
      </c>
    </row>
    <row r="1282" spans="1:24" ht="15">
      <c r="A1282" s="11"/>
      <c r="B1282" s="182" t="s">
        <v>276</v>
      </c>
      <c r="C1282" s="178">
        <f>D1282+G1282+K1282</f>
        <v>2</v>
      </c>
      <c r="D1282" s="178">
        <v>0</v>
      </c>
      <c r="E1282" s="178"/>
      <c r="F1282" s="178"/>
      <c r="G1282" s="178">
        <f t="shared" si="597"/>
        <v>2</v>
      </c>
      <c r="H1282" s="178">
        <v>2</v>
      </c>
      <c r="I1282" s="178"/>
      <c r="J1282" s="178"/>
      <c r="K1282" s="178">
        <v>0</v>
      </c>
      <c r="L1282" s="183">
        <f>L1280</f>
        <v>10533</v>
      </c>
      <c r="M1282" s="183">
        <f>C1282*L1282</f>
        <v>21066</v>
      </c>
      <c r="N1282" s="183">
        <v>4</v>
      </c>
      <c r="O1282" s="183">
        <f>ROUND(M1282*N1282/100,2)</f>
        <v>842.64</v>
      </c>
      <c r="P1282" s="183"/>
      <c r="Q1282" s="183"/>
      <c r="R1282" s="183"/>
      <c r="S1282" s="183">
        <f>ROUND(M1282*R1282,2)</f>
        <v>0</v>
      </c>
      <c r="T1282" s="183"/>
      <c r="U1282" s="183">
        <v>5</v>
      </c>
      <c r="V1282" s="186">
        <f>ROUND(M1282*U1282/100,2)</f>
        <v>1053.3</v>
      </c>
      <c r="W1282" s="183">
        <f>ROUND((M1282+O1282+S1282+V1282)*0.15,2)</f>
        <v>3444.29</v>
      </c>
      <c r="X1282" s="183">
        <f>M1282+O1282+S1282+V1282+W1282</f>
        <v>26406.23</v>
      </c>
    </row>
    <row r="1283" spans="1:24" ht="14.25" customHeight="1">
      <c r="A1283" s="11"/>
      <c r="B1283" s="182" t="s">
        <v>323</v>
      </c>
      <c r="C1283" s="178">
        <f>D1283+G1283+K1283</f>
        <v>3</v>
      </c>
      <c r="D1283" s="178">
        <v>0</v>
      </c>
      <c r="E1283" s="178"/>
      <c r="F1283" s="178"/>
      <c r="G1283" s="178">
        <f t="shared" si="597"/>
        <v>3</v>
      </c>
      <c r="H1283" s="178">
        <v>3</v>
      </c>
      <c r="I1283" s="178"/>
      <c r="J1283" s="178"/>
      <c r="K1283" s="178">
        <v>0</v>
      </c>
      <c r="L1283" s="183">
        <f>L1280</f>
        <v>10533</v>
      </c>
      <c r="M1283" s="183">
        <f>C1283*L1283</f>
        <v>31599</v>
      </c>
      <c r="N1283" s="183">
        <v>4</v>
      </c>
      <c r="O1283" s="183">
        <f>ROUND(M1283*N1283/100,2)</f>
        <v>1263.96</v>
      </c>
      <c r="P1283" s="183"/>
      <c r="Q1283" s="183"/>
      <c r="R1283" s="183"/>
      <c r="S1283" s="183">
        <f>ROUND(M1283*R1283,2)</f>
        <v>0</v>
      </c>
      <c r="T1283" s="183"/>
      <c r="U1283" s="183">
        <v>15</v>
      </c>
      <c r="V1283" s="183">
        <f>ROUND(M1283*U1283/100,2)</f>
        <v>4739.85</v>
      </c>
      <c r="W1283" s="183">
        <f>ROUND((M1283+O1283+S1283+V1283)*0.15,2)</f>
        <v>5640.42</v>
      </c>
      <c r="X1283" s="183">
        <f>M1283+O1283+S1283+V1283+W1283</f>
        <v>43243.229999999996</v>
      </c>
    </row>
    <row r="1284" spans="1:24" ht="15" hidden="1">
      <c r="A1284" s="11"/>
      <c r="B1284" s="182" t="s">
        <v>131</v>
      </c>
      <c r="C1284" s="178">
        <f>D1284+G1284+K1284</f>
        <v>0</v>
      </c>
      <c r="D1284" s="178">
        <v>0</v>
      </c>
      <c r="E1284" s="178"/>
      <c r="F1284" s="178"/>
      <c r="G1284" s="178">
        <f t="shared" si="597"/>
        <v>0</v>
      </c>
      <c r="H1284" s="178">
        <v>0</v>
      </c>
      <c r="I1284" s="178"/>
      <c r="J1284" s="178"/>
      <c r="K1284" s="178">
        <v>0</v>
      </c>
      <c r="L1284" s="183">
        <v>15497</v>
      </c>
      <c r="M1284" s="183">
        <f>C1284*L1284</f>
        <v>0</v>
      </c>
      <c r="N1284" s="183">
        <v>4</v>
      </c>
      <c r="O1284" s="183">
        <f>ROUND(M1284*N1284/100,2)</f>
        <v>0</v>
      </c>
      <c r="P1284" s="183"/>
      <c r="Q1284" s="183"/>
      <c r="R1284" s="183"/>
      <c r="S1284" s="183">
        <f>ROUND(M1284*R1284,2)</f>
        <v>0</v>
      </c>
      <c r="T1284" s="183"/>
      <c r="U1284" s="183">
        <v>16</v>
      </c>
      <c r="V1284" s="183">
        <f>ROUND(M1284*U1284/100,2)</f>
        <v>0</v>
      </c>
      <c r="W1284" s="183">
        <f>ROUND((M1284+O1284+S1284+V1284)*0.15,2)</f>
        <v>0</v>
      </c>
      <c r="X1284" s="183">
        <f>M1284+O1284+S1284+V1284+W1284</f>
        <v>0</v>
      </c>
    </row>
    <row r="1285" spans="1:24" s="9" customFormat="1" ht="15.75">
      <c r="A1285" s="11"/>
      <c r="B1285" s="176" t="s">
        <v>54</v>
      </c>
      <c r="C1285" s="32">
        <f>SUM(C1280:C1284)</f>
        <v>6</v>
      </c>
      <c r="D1285" s="32">
        <f aca="true" t="shared" si="614" ref="D1285:X1285">SUM(D1280:D1284)</f>
        <v>0</v>
      </c>
      <c r="E1285" s="32">
        <f t="shared" si="614"/>
        <v>0</v>
      </c>
      <c r="F1285" s="32">
        <f t="shared" si="614"/>
        <v>0</v>
      </c>
      <c r="G1285" s="32">
        <f t="shared" si="597"/>
        <v>6</v>
      </c>
      <c r="H1285" s="32">
        <f t="shared" si="614"/>
        <v>6</v>
      </c>
      <c r="I1285" s="32">
        <f t="shared" si="614"/>
        <v>0</v>
      </c>
      <c r="J1285" s="32">
        <f t="shared" si="614"/>
        <v>0</v>
      </c>
      <c r="K1285" s="32">
        <f t="shared" si="614"/>
        <v>0</v>
      </c>
      <c r="L1285" s="32"/>
      <c r="M1285" s="32">
        <f t="shared" si="614"/>
        <v>63198</v>
      </c>
      <c r="N1285" s="32"/>
      <c r="O1285" s="32">
        <f t="shared" si="614"/>
        <v>2527.92</v>
      </c>
      <c r="P1285" s="32">
        <f t="shared" si="614"/>
        <v>0</v>
      </c>
      <c r="Q1285" s="32"/>
      <c r="R1285" s="32"/>
      <c r="S1285" s="32">
        <f t="shared" si="614"/>
        <v>0</v>
      </c>
      <c r="T1285" s="32"/>
      <c r="U1285" s="32"/>
      <c r="V1285" s="32">
        <f t="shared" si="614"/>
        <v>6319.8</v>
      </c>
      <c r="W1285" s="32">
        <f t="shared" si="614"/>
        <v>10806.86</v>
      </c>
      <c r="X1285" s="32">
        <f t="shared" si="614"/>
        <v>82852.57999999999</v>
      </c>
    </row>
    <row r="1286" spans="1:24" s="8" customFormat="1" ht="15">
      <c r="A1286" s="9"/>
      <c r="B1286" s="188"/>
      <c r="C1286" s="71"/>
      <c r="D1286" s="71"/>
      <c r="E1286" s="71"/>
      <c r="F1286" s="71"/>
      <c r="G1286" s="71"/>
      <c r="H1286" s="71"/>
      <c r="I1286" s="71"/>
      <c r="J1286" s="71"/>
      <c r="K1286" s="71"/>
      <c r="L1286" s="71"/>
      <c r="M1286" s="71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</row>
    <row r="1287" spans="1:24" s="8" customFormat="1" ht="15.75">
      <c r="A1287" s="58"/>
      <c r="B1287" s="181" t="s">
        <v>55</v>
      </c>
      <c r="C1287" s="144">
        <f aca="true" t="shared" si="615" ref="C1287:K1287">C1266</f>
        <v>3</v>
      </c>
      <c r="D1287" s="144">
        <f t="shared" si="615"/>
        <v>0</v>
      </c>
      <c r="E1287" s="144">
        <f t="shared" si="615"/>
        <v>0</v>
      </c>
      <c r="F1287" s="144">
        <f t="shared" si="615"/>
        <v>0</v>
      </c>
      <c r="G1287" s="144">
        <f t="shared" si="615"/>
        <v>3</v>
      </c>
      <c r="H1287" s="144">
        <f t="shared" si="615"/>
        <v>3</v>
      </c>
      <c r="I1287" s="144">
        <f t="shared" si="615"/>
        <v>0</v>
      </c>
      <c r="J1287" s="144">
        <f t="shared" si="615"/>
        <v>0</v>
      </c>
      <c r="K1287" s="144">
        <f t="shared" si="615"/>
        <v>0</v>
      </c>
      <c r="L1287" s="144"/>
      <c r="M1287" s="144">
        <f aca="true" t="shared" si="616" ref="M1287:X1287">M1266</f>
        <v>96440</v>
      </c>
      <c r="N1287" s="144"/>
      <c r="O1287" s="144">
        <f t="shared" si="616"/>
        <v>3857.6000000000004</v>
      </c>
      <c r="P1287" s="144">
        <f t="shared" si="616"/>
        <v>0</v>
      </c>
      <c r="Q1287" s="144"/>
      <c r="R1287" s="144"/>
      <c r="S1287" s="144">
        <f t="shared" si="616"/>
        <v>0</v>
      </c>
      <c r="T1287" s="144"/>
      <c r="U1287" s="144"/>
      <c r="V1287" s="144">
        <f t="shared" si="616"/>
        <v>14466</v>
      </c>
      <c r="W1287" s="144">
        <f t="shared" si="616"/>
        <v>17214.550000000003</v>
      </c>
      <c r="X1287" s="144">
        <f t="shared" si="616"/>
        <v>131978.15</v>
      </c>
    </row>
    <row r="1288" spans="1:24" s="8" customFormat="1" ht="15.75">
      <c r="A1288" s="58"/>
      <c r="B1288" s="181" t="s">
        <v>56</v>
      </c>
      <c r="C1288" s="144">
        <f>C1275</f>
        <v>12.5</v>
      </c>
      <c r="D1288" s="144">
        <f aca="true" t="shared" si="617" ref="D1288:K1288">D1275</f>
        <v>0</v>
      </c>
      <c r="E1288" s="144">
        <f t="shared" si="617"/>
        <v>0</v>
      </c>
      <c r="F1288" s="144">
        <f t="shared" si="617"/>
        <v>0</v>
      </c>
      <c r="G1288" s="144">
        <f t="shared" si="617"/>
        <v>12.5</v>
      </c>
      <c r="H1288" s="144">
        <f t="shared" si="617"/>
        <v>12.5</v>
      </c>
      <c r="I1288" s="144">
        <f t="shared" si="617"/>
        <v>0</v>
      </c>
      <c r="J1288" s="144">
        <f t="shared" si="617"/>
        <v>0</v>
      </c>
      <c r="K1288" s="144">
        <f t="shared" si="617"/>
        <v>0</v>
      </c>
      <c r="L1288" s="144"/>
      <c r="M1288" s="144">
        <f aca="true" t="shared" si="618" ref="M1288:X1288">M1275</f>
        <v>207023</v>
      </c>
      <c r="N1288" s="144"/>
      <c r="O1288" s="144">
        <f t="shared" si="618"/>
        <v>8280.92</v>
      </c>
      <c r="P1288" s="144">
        <f t="shared" si="618"/>
        <v>0</v>
      </c>
      <c r="Q1288" s="144"/>
      <c r="R1288" s="144"/>
      <c r="S1288" s="144">
        <f t="shared" si="618"/>
        <v>29210.25</v>
      </c>
      <c r="T1288" s="144"/>
      <c r="U1288" s="144"/>
      <c r="V1288" s="144">
        <f t="shared" si="618"/>
        <v>31053.449999999997</v>
      </c>
      <c r="W1288" s="144">
        <f t="shared" si="618"/>
        <v>41335.149999999994</v>
      </c>
      <c r="X1288" s="144">
        <f t="shared" si="618"/>
        <v>316902.77</v>
      </c>
    </row>
    <row r="1289" spans="1:24" s="8" customFormat="1" ht="15.75" hidden="1">
      <c r="A1289" s="58"/>
      <c r="B1289" s="181" t="s">
        <v>57</v>
      </c>
      <c r="C1289" s="144">
        <f>C1278</f>
        <v>0</v>
      </c>
      <c r="D1289" s="144">
        <f aca="true" t="shared" si="619" ref="D1289:K1289">D1278</f>
        <v>0</v>
      </c>
      <c r="E1289" s="144">
        <f t="shared" si="619"/>
        <v>0</v>
      </c>
      <c r="F1289" s="144">
        <f t="shared" si="619"/>
        <v>0</v>
      </c>
      <c r="G1289" s="144">
        <f t="shared" si="619"/>
        <v>0</v>
      </c>
      <c r="H1289" s="144">
        <f t="shared" si="619"/>
        <v>0</v>
      </c>
      <c r="I1289" s="144">
        <f t="shared" si="619"/>
        <v>0</v>
      </c>
      <c r="J1289" s="144">
        <f t="shared" si="619"/>
        <v>0</v>
      </c>
      <c r="K1289" s="144">
        <f t="shared" si="619"/>
        <v>0</v>
      </c>
      <c r="L1289" s="144"/>
      <c r="M1289" s="144">
        <f aca="true" t="shared" si="620" ref="M1289:X1289">M1278</f>
        <v>0</v>
      </c>
      <c r="N1289" s="144"/>
      <c r="O1289" s="144">
        <f t="shared" si="620"/>
        <v>0</v>
      </c>
      <c r="P1289" s="144">
        <f t="shared" si="620"/>
        <v>0</v>
      </c>
      <c r="Q1289" s="144"/>
      <c r="R1289" s="144"/>
      <c r="S1289" s="144">
        <f t="shared" si="620"/>
        <v>0</v>
      </c>
      <c r="T1289" s="144"/>
      <c r="U1289" s="144"/>
      <c r="V1289" s="144">
        <f t="shared" si="620"/>
        <v>0</v>
      </c>
      <c r="W1289" s="144">
        <f t="shared" si="620"/>
        <v>0</v>
      </c>
      <c r="X1289" s="144">
        <f t="shared" si="620"/>
        <v>0</v>
      </c>
    </row>
    <row r="1290" spans="1:24" s="14" customFormat="1" ht="15.75">
      <c r="A1290" s="58"/>
      <c r="B1290" s="181" t="s">
        <v>58</v>
      </c>
      <c r="C1290" s="144">
        <f>C1285</f>
        <v>6</v>
      </c>
      <c r="D1290" s="144">
        <f aca="true" t="shared" si="621" ref="D1290:K1290">D1285</f>
        <v>0</v>
      </c>
      <c r="E1290" s="144">
        <f t="shared" si="621"/>
        <v>0</v>
      </c>
      <c r="F1290" s="144">
        <f t="shared" si="621"/>
        <v>0</v>
      </c>
      <c r="G1290" s="144">
        <f t="shared" si="621"/>
        <v>6</v>
      </c>
      <c r="H1290" s="144">
        <f t="shared" si="621"/>
        <v>6</v>
      </c>
      <c r="I1290" s="144">
        <f t="shared" si="621"/>
        <v>0</v>
      </c>
      <c r="J1290" s="144">
        <f t="shared" si="621"/>
        <v>0</v>
      </c>
      <c r="K1290" s="144">
        <f t="shared" si="621"/>
        <v>0</v>
      </c>
      <c r="L1290" s="144"/>
      <c r="M1290" s="144">
        <f aca="true" t="shared" si="622" ref="M1290:X1290">M1285</f>
        <v>63198</v>
      </c>
      <c r="N1290" s="144"/>
      <c r="O1290" s="144">
        <f t="shared" si="622"/>
        <v>2527.92</v>
      </c>
      <c r="P1290" s="144">
        <f t="shared" si="622"/>
        <v>0</v>
      </c>
      <c r="Q1290" s="144"/>
      <c r="R1290" s="144"/>
      <c r="S1290" s="144">
        <f t="shared" si="622"/>
        <v>0</v>
      </c>
      <c r="T1290" s="144"/>
      <c r="U1290" s="144"/>
      <c r="V1290" s="144">
        <f t="shared" si="622"/>
        <v>6319.8</v>
      </c>
      <c r="W1290" s="144">
        <f t="shared" si="622"/>
        <v>10806.86</v>
      </c>
      <c r="X1290" s="144">
        <f t="shared" si="622"/>
        <v>82852.57999999999</v>
      </c>
    </row>
    <row r="1291" spans="2:24" s="14" customFormat="1" ht="18.75" customHeight="1">
      <c r="B1291" s="51" t="s">
        <v>59</v>
      </c>
      <c r="C1291" s="144">
        <f>SUM(C1287:C1290)</f>
        <v>21.5</v>
      </c>
      <c r="D1291" s="144">
        <f aca="true" t="shared" si="623" ref="D1291:K1291">SUM(D1287:D1290)</f>
        <v>0</v>
      </c>
      <c r="E1291" s="144">
        <f t="shared" si="623"/>
        <v>0</v>
      </c>
      <c r="F1291" s="144">
        <f t="shared" si="623"/>
        <v>0</v>
      </c>
      <c r="G1291" s="144">
        <f t="shared" si="623"/>
        <v>21.5</v>
      </c>
      <c r="H1291" s="144">
        <f t="shared" si="623"/>
        <v>21.5</v>
      </c>
      <c r="I1291" s="144">
        <f t="shared" si="623"/>
        <v>0</v>
      </c>
      <c r="J1291" s="144">
        <f t="shared" si="623"/>
        <v>0</v>
      </c>
      <c r="K1291" s="144">
        <f t="shared" si="623"/>
        <v>0</v>
      </c>
      <c r="L1291" s="144"/>
      <c r="M1291" s="144">
        <f aca="true" t="shared" si="624" ref="M1291:X1291">SUM(M1287:M1290)</f>
        <v>366661</v>
      </c>
      <c r="N1291" s="144"/>
      <c r="O1291" s="144">
        <f t="shared" si="624"/>
        <v>14666.44</v>
      </c>
      <c r="P1291" s="144">
        <f t="shared" si="624"/>
        <v>0</v>
      </c>
      <c r="Q1291" s="144"/>
      <c r="R1291" s="144"/>
      <c r="S1291" s="144">
        <f t="shared" si="624"/>
        <v>29210.25</v>
      </c>
      <c r="T1291" s="144"/>
      <c r="U1291" s="144"/>
      <c r="V1291" s="144">
        <f t="shared" si="624"/>
        <v>51839.25</v>
      </c>
      <c r="W1291" s="144">
        <f t="shared" si="624"/>
        <v>69356.56</v>
      </c>
      <c r="X1291" s="144">
        <f t="shared" si="624"/>
        <v>531733.5</v>
      </c>
    </row>
    <row r="1292" spans="1:24" ht="42" customHeight="1" hidden="1">
      <c r="A1292" s="14"/>
      <c r="B1292" s="51"/>
      <c r="C1292" s="144"/>
      <c r="D1292" s="144"/>
      <c r="E1292" s="144"/>
      <c r="F1292" s="144"/>
      <c r="G1292" s="144"/>
      <c r="H1292" s="144"/>
      <c r="I1292" s="144"/>
      <c r="J1292" s="144"/>
      <c r="K1292" s="144"/>
      <c r="L1292" s="144"/>
      <c r="M1292" s="144"/>
      <c r="N1292" s="144"/>
      <c r="O1292" s="144"/>
      <c r="P1292" s="144"/>
      <c r="Q1292" s="144"/>
      <c r="R1292" s="144"/>
      <c r="S1292" s="144"/>
      <c r="T1292" s="144"/>
      <c r="U1292" s="144"/>
      <c r="V1292" s="144"/>
      <c r="W1292" s="144"/>
      <c r="X1292" s="144"/>
    </row>
    <row r="1293" spans="1:24" ht="15.75" hidden="1">
      <c r="A1293" s="11"/>
      <c r="B1293" s="321" t="s">
        <v>137</v>
      </c>
      <c r="C1293" s="321"/>
      <c r="D1293" s="321"/>
      <c r="E1293" s="321"/>
      <c r="F1293" s="321"/>
      <c r="G1293" s="321"/>
      <c r="H1293" s="321"/>
      <c r="I1293" s="321"/>
      <c r="J1293" s="321"/>
      <c r="K1293" s="321"/>
      <c r="L1293" s="122"/>
      <c r="M1293" s="122"/>
      <c r="N1293" s="24"/>
      <c r="O1293" s="24">
        <f aca="true" t="shared" si="625" ref="O1293:O1303">ROUND(M1293*N1293/100,2)</f>
        <v>0</v>
      </c>
      <c r="P1293" s="24"/>
      <c r="Q1293" s="24"/>
      <c r="R1293" s="24"/>
      <c r="S1293" s="24">
        <f aca="true" t="shared" si="626" ref="S1293:S1303">ROUND(M1293*R1293,2)</f>
        <v>0</v>
      </c>
      <c r="T1293" s="24"/>
      <c r="U1293" s="24"/>
      <c r="V1293" s="24">
        <f aca="true" t="shared" si="627" ref="V1293:V1303">ROUND(M1293*U1293/100,2)</f>
        <v>0</v>
      </c>
      <c r="W1293" s="24">
        <f aca="true" t="shared" si="628" ref="W1293:W1303">ROUND((M1293+O1293+S1293+V1293)*0.15,2)</f>
        <v>0</v>
      </c>
      <c r="X1293" s="24">
        <f aca="true" t="shared" si="629" ref="X1293:X1303">M1293+O1293+S1293+V1293+W1293</f>
        <v>0</v>
      </c>
    </row>
    <row r="1294" spans="1:24" ht="15.75" hidden="1">
      <c r="A1294" s="11"/>
      <c r="B1294" s="181" t="s">
        <v>55</v>
      </c>
      <c r="C1294" s="63"/>
      <c r="D1294" s="63"/>
      <c r="E1294" s="63"/>
      <c r="F1294" s="63"/>
      <c r="G1294" s="64"/>
      <c r="H1294" s="64"/>
      <c r="I1294" s="64"/>
      <c r="J1294" s="64"/>
      <c r="K1294" s="65"/>
      <c r="L1294" s="24"/>
      <c r="M1294" s="24">
        <f aca="true" t="shared" si="630" ref="M1294:M1303">C1294*L1294</f>
        <v>0</v>
      </c>
      <c r="N1294" s="24"/>
      <c r="O1294" s="24">
        <f t="shared" si="625"/>
        <v>0</v>
      </c>
      <c r="P1294" s="24"/>
      <c r="Q1294" s="24"/>
      <c r="R1294" s="24"/>
      <c r="S1294" s="24">
        <f t="shared" si="626"/>
        <v>0</v>
      </c>
      <c r="T1294" s="24"/>
      <c r="U1294" s="24"/>
      <c r="V1294" s="24">
        <f t="shared" si="627"/>
        <v>0</v>
      </c>
      <c r="W1294" s="24">
        <f t="shared" si="628"/>
        <v>0</v>
      </c>
      <c r="X1294" s="24">
        <f t="shared" si="629"/>
        <v>0</v>
      </c>
    </row>
    <row r="1295" spans="1:24" ht="30" hidden="1">
      <c r="A1295" s="11"/>
      <c r="B1295" s="187" t="s">
        <v>97</v>
      </c>
      <c r="C1295" s="178">
        <f>D1295+G1295+K1295</f>
        <v>0</v>
      </c>
      <c r="D1295" s="178">
        <v>0</v>
      </c>
      <c r="E1295" s="178"/>
      <c r="F1295" s="178"/>
      <c r="G1295" s="178">
        <f aca="true" t="shared" si="631" ref="G1295:G1307">H1295+I1295+J1295</f>
        <v>0</v>
      </c>
      <c r="H1295" s="178"/>
      <c r="I1295" s="178"/>
      <c r="J1295" s="178"/>
      <c r="K1295" s="178">
        <v>0</v>
      </c>
      <c r="L1295" s="183">
        <v>34056</v>
      </c>
      <c r="M1295" s="183">
        <f t="shared" si="630"/>
        <v>0</v>
      </c>
      <c r="N1295" s="183">
        <v>4</v>
      </c>
      <c r="O1295" s="183">
        <f t="shared" si="625"/>
        <v>0</v>
      </c>
      <c r="P1295" s="183"/>
      <c r="Q1295" s="183"/>
      <c r="R1295" s="183">
        <v>0.15</v>
      </c>
      <c r="S1295" s="183">
        <f t="shared" si="626"/>
        <v>0</v>
      </c>
      <c r="T1295" s="183"/>
      <c r="U1295" s="183">
        <v>15</v>
      </c>
      <c r="V1295" s="183">
        <f t="shared" si="627"/>
        <v>0</v>
      </c>
      <c r="W1295" s="183">
        <f t="shared" si="628"/>
        <v>0</v>
      </c>
      <c r="X1295" s="183">
        <f t="shared" si="629"/>
        <v>0</v>
      </c>
    </row>
    <row r="1296" spans="1:24" ht="14.25" customHeight="1" hidden="1">
      <c r="A1296" s="11"/>
      <c r="B1296" s="187" t="s">
        <v>37</v>
      </c>
      <c r="C1296" s="178">
        <f>D1296+G1296+K1296</f>
        <v>0</v>
      </c>
      <c r="D1296" s="178">
        <v>0</v>
      </c>
      <c r="E1296" s="178"/>
      <c r="F1296" s="178"/>
      <c r="G1296" s="178">
        <f t="shared" si="631"/>
        <v>0</v>
      </c>
      <c r="H1296" s="178"/>
      <c r="I1296" s="178"/>
      <c r="J1296" s="178"/>
      <c r="K1296" s="178">
        <v>0</v>
      </c>
      <c r="L1296" s="183">
        <v>24368</v>
      </c>
      <c r="M1296" s="183">
        <f t="shared" si="630"/>
        <v>0</v>
      </c>
      <c r="N1296" s="183">
        <v>4</v>
      </c>
      <c r="O1296" s="183">
        <f t="shared" si="625"/>
        <v>0</v>
      </c>
      <c r="P1296" s="183"/>
      <c r="Q1296" s="183"/>
      <c r="R1296" s="183">
        <v>0.15</v>
      </c>
      <c r="S1296" s="183">
        <f t="shared" si="626"/>
        <v>0</v>
      </c>
      <c r="T1296" s="183"/>
      <c r="U1296" s="183">
        <v>15</v>
      </c>
      <c r="V1296" s="183">
        <f t="shared" si="627"/>
        <v>0</v>
      </c>
      <c r="W1296" s="183">
        <f t="shared" si="628"/>
        <v>0</v>
      </c>
      <c r="X1296" s="183">
        <f t="shared" si="629"/>
        <v>0</v>
      </c>
    </row>
    <row r="1297" spans="1:24" ht="28.5" customHeight="1" hidden="1">
      <c r="A1297" s="11"/>
      <c r="B1297" s="187" t="s">
        <v>126</v>
      </c>
      <c r="C1297" s="178">
        <f aca="true" t="shared" si="632" ref="C1297:C1303">D1297+G1297+K1297</f>
        <v>0</v>
      </c>
      <c r="D1297" s="178">
        <v>0</v>
      </c>
      <c r="E1297" s="178"/>
      <c r="F1297" s="178"/>
      <c r="G1297" s="178">
        <f t="shared" si="631"/>
        <v>0</v>
      </c>
      <c r="H1297" s="178"/>
      <c r="I1297" s="178"/>
      <c r="J1297" s="178"/>
      <c r="K1297" s="178">
        <v>0</v>
      </c>
      <c r="L1297" s="183">
        <v>21531</v>
      </c>
      <c r="M1297" s="183">
        <f t="shared" si="630"/>
        <v>0</v>
      </c>
      <c r="N1297" s="183">
        <v>4</v>
      </c>
      <c r="O1297" s="183">
        <f t="shared" si="625"/>
        <v>0</v>
      </c>
      <c r="P1297" s="183"/>
      <c r="Q1297" s="183"/>
      <c r="R1297" s="183"/>
      <c r="S1297" s="183">
        <f t="shared" si="626"/>
        <v>0</v>
      </c>
      <c r="T1297" s="183"/>
      <c r="U1297" s="183">
        <v>15</v>
      </c>
      <c r="V1297" s="183">
        <f t="shared" si="627"/>
        <v>0</v>
      </c>
      <c r="W1297" s="183">
        <f t="shared" si="628"/>
        <v>0</v>
      </c>
      <c r="X1297" s="183">
        <f t="shared" si="629"/>
        <v>0</v>
      </c>
    </row>
    <row r="1298" spans="1:24" ht="14.25" customHeight="1" hidden="1">
      <c r="A1298" s="11"/>
      <c r="B1298" s="187" t="s">
        <v>41</v>
      </c>
      <c r="C1298" s="178">
        <f t="shared" si="632"/>
        <v>0</v>
      </c>
      <c r="D1298" s="178">
        <v>0</v>
      </c>
      <c r="E1298" s="178"/>
      <c r="F1298" s="178"/>
      <c r="G1298" s="178">
        <f t="shared" si="631"/>
        <v>0</v>
      </c>
      <c r="H1298" s="178"/>
      <c r="I1298" s="178"/>
      <c r="J1298" s="178"/>
      <c r="K1298" s="178">
        <v>0</v>
      </c>
      <c r="L1298" s="183">
        <v>21531</v>
      </c>
      <c r="M1298" s="183">
        <f t="shared" si="630"/>
        <v>0</v>
      </c>
      <c r="N1298" s="183">
        <v>4</v>
      </c>
      <c r="O1298" s="183">
        <f t="shared" si="625"/>
        <v>0</v>
      </c>
      <c r="P1298" s="183"/>
      <c r="Q1298" s="183"/>
      <c r="R1298" s="183">
        <v>0.15</v>
      </c>
      <c r="S1298" s="183">
        <f t="shared" si="626"/>
        <v>0</v>
      </c>
      <c r="T1298" s="183"/>
      <c r="U1298" s="183">
        <v>15</v>
      </c>
      <c r="V1298" s="183">
        <f t="shared" si="627"/>
        <v>0</v>
      </c>
      <c r="W1298" s="183">
        <f t="shared" si="628"/>
        <v>0</v>
      </c>
      <c r="X1298" s="183">
        <f t="shared" si="629"/>
        <v>0</v>
      </c>
    </row>
    <row r="1299" spans="1:24" ht="14.25" customHeight="1" hidden="1">
      <c r="A1299" s="11"/>
      <c r="B1299" s="187" t="s">
        <v>32</v>
      </c>
      <c r="C1299" s="178">
        <f t="shared" si="632"/>
        <v>0</v>
      </c>
      <c r="D1299" s="178"/>
      <c r="E1299" s="178"/>
      <c r="F1299" s="178"/>
      <c r="G1299" s="178">
        <f t="shared" si="631"/>
        <v>0</v>
      </c>
      <c r="H1299" s="178"/>
      <c r="I1299" s="178"/>
      <c r="J1299" s="178"/>
      <c r="K1299" s="178"/>
      <c r="L1299" s="183">
        <v>24368</v>
      </c>
      <c r="M1299" s="183">
        <f t="shared" si="630"/>
        <v>0</v>
      </c>
      <c r="N1299" s="183">
        <v>4</v>
      </c>
      <c r="O1299" s="183">
        <f t="shared" si="625"/>
        <v>0</v>
      </c>
      <c r="P1299" s="183"/>
      <c r="Q1299" s="183"/>
      <c r="R1299" s="183">
        <v>0.15</v>
      </c>
      <c r="S1299" s="183">
        <f t="shared" si="626"/>
        <v>0</v>
      </c>
      <c r="T1299" s="183"/>
      <c r="U1299" s="183">
        <v>15</v>
      </c>
      <c r="V1299" s="183">
        <f t="shared" si="627"/>
        <v>0</v>
      </c>
      <c r="W1299" s="183">
        <f t="shared" si="628"/>
        <v>0</v>
      </c>
      <c r="X1299" s="183">
        <f t="shared" si="629"/>
        <v>0</v>
      </c>
    </row>
    <row r="1300" spans="1:24" ht="14.25" customHeight="1" hidden="1">
      <c r="A1300" s="11"/>
      <c r="B1300" s="187" t="s">
        <v>127</v>
      </c>
      <c r="C1300" s="178">
        <f t="shared" si="632"/>
        <v>0</v>
      </c>
      <c r="D1300" s="178">
        <v>0</v>
      </c>
      <c r="E1300" s="178"/>
      <c r="F1300" s="178"/>
      <c r="G1300" s="178">
        <f t="shared" si="631"/>
        <v>0</v>
      </c>
      <c r="H1300" s="178"/>
      <c r="I1300" s="178"/>
      <c r="J1300" s="178"/>
      <c r="K1300" s="178">
        <v>0</v>
      </c>
      <c r="L1300" s="183">
        <v>21531</v>
      </c>
      <c r="M1300" s="183">
        <f t="shared" si="630"/>
        <v>0</v>
      </c>
      <c r="N1300" s="183">
        <v>4</v>
      </c>
      <c r="O1300" s="183">
        <f t="shared" si="625"/>
        <v>0</v>
      </c>
      <c r="P1300" s="183"/>
      <c r="Q1300" s="183"/>
      <c r="R1300" s="183"/>
      <c r="S1300" s="183">
        <f t="shared" si="626"/>
        <v>0</v>
      </c>
      <c r="T1300" s="183"/>
      <c r="U1300" s="183">
        <v>15</v>
      </c>
      <c r="V1300" s="183">
        <f t="shared" si="627"/>
        <v>0</v>
      </c>
      <c r="W1300" s="183">
        <f t="shared" si="628"/>
        <v>0</v>
      </c>
      <c r="X1300" s="183">
        <f t="shared" si="629"/>
        <v>0</v>
      </c>
    </row>
    <row r="1301" spans="1:24" ht="14.25" customHeight="1" hidden="1">
      <c r="A1301" s="11"/>
      <c r="B1301" s="187" t="s">
        <v>44</v>
      </c>
      <c r="C1301" s="178">
        <f t="shared" si="632"/>
        <v>0</v>
      </c>
      <c r="D1301" s="178">
        <v>0</v>
      </c>
      <c r="E1301" s="178"/>
      <c r="F1301" s="178"/>
      <c r="G1301" s="178">
        <f t="shared" si="631"/>
        <v>0</v>
      </c>
      <c r="H1301" s="178"/>
      <c r="I1301" s="178"/>
      <c r="J1301" s="178"/>
      <c r="K1301" s="178">
        <v>0</v>
      </c>
      <c r="L1301" s="183">
        <v>21531</v>
      </c>
      <c r="M1301" s="183">
        <f t="shared" si="630"/>
        <v>0</v>
      </c>
      <c r="N1301" s="183">
        <v>4</v>
      </c>
      <c r="O1301" s="183">
        <f t="shared" si="625"/>
        <v>0</v>
      </c>
      <c r="P1301" s="183"/>
      <c r="Q1301" s="183"/>
      <c r="R1301" s="183">
        <v>0.15</v>
      </c>
      <c r="S1301" s="183">
        <f t="shared" si="626"/>
        <v>0</v>
      </c>
      <c r="T1301" s="183"/>
      <c r="U1301" s="183">
        <v>15</v>
      </c>
      <c r="V1301" s="183">
        <f t="shared" si="627"/>
        <v>0</v>
      </c>
      <c r="W1301" s="183">
        <f t="shared" si="628"/>
        <v>0</v>
      </c>
      <c r="X1301" s="183">
        <f t="shared" si="629"/>
        <v>0</v>
      </c>
    </row>
    <row r="1302" spans="1:24" ht="14.25" customHeight="1" hidden="1">
      <c r="A1302" s="11"/>
      <c r="B1302" s="187" t="s">
        <v>28</v>
      </c>
      <c r="C1302" s="178">
        <f t="shared" si="632"/>
        <v>0</v>
      </c>
      <c r="D1302" s="178">
        <v>0</v>
      </c>
      <c r="E1302" s="178"/>
      <c r="F1302" s="178"/>
      <c r="G1302" s="178">
        <f t="shared" si="631"/>
        <v>0</v>
      </c>
      <c r="H1302" s="178"/>
      <c r="I1302" s="178"/>
      <c r="J1302" s="178"/>
      <c r="K1302" s="178">
        <v>0</v>
      </c>
      <c r="L1302" s="183">
        <v>21531</v>
      </c>
      <c r="M1302" s="183">
        <f t="shared" si="630"/>
        <v>0</v>
      </c>
      <c r="N1302" s="183">
        <v>4</v>
      </c>
      <c r="O1302" s="183">
        <f t="shared" si="625"/>
        <v>0</v>
      </c>
      <c r="P1302" s="183"/>
      <c r="Q1302" s="183"/>
      <c r="R1302" s="183">
        <v>0.15</v>
      </c>
      <c r="S1302" s="183">
        <f t="shared" si="626"/>
        <v>0</v>
      </c>
      <c r="T1302" s="183"/>
      <c r="U1302" s="183">
        <v>15</v>
      </c>
      <c r="V1302" s="183">
        <f t="shared" si="627"/>
        <v>0</v>
      </c>
      <c r="W1302" s="183">
        <f t="shared" si="628"/>
        <v>0</v>
      </c>
      <c r="X1302" s="183">
        <f t="shared" si="629"/>
        <v>0</v>
      </c>
    </row>
    <row r="1303" spans="1:24" ht="15" hidden="1">
      <c r="A1303" s="11"/>
      <c r="B1303" s="187" t="s">
        <v>128</v>
      </c>
      <c r="C1303" s="178">
        <f t="shared" si="632"/>
        <v>0</v>
      </c>
      <c r="D1303" s="178">
        <v>0</v>
      </c>
      <c r="E1303" s="178"/>
      <c r="F1303" s="178"/>
      <c r="G1303" s="178">
        <f t="shared" si="631"/>
        <v>0</v>
      </c>
      <c r="H1303" s="178"/>
      <c r="I1303" s="178"/>
      <c r="J1303" s="178"/>
      <c r="K1303" s="178">
        <v>0</v>
      </c>
      <c r="L1303" s="183">
        <v>21531</v>
      </c>
      <c r="M1303" s="183">
        <f t="shared" si="630"/>
        <v>0</v>
      </c>
      <c r="N1303" s="183">
        <v>4</v>
      </c>
      <c r="O1303" s="183">
        <f t="shared" si="625"/>
        <v>0</v>
      </c>
      <c r="P1303" s="183"/>
      <c r="Q1303" s="183"/>
      <c r="R1303" s="183"/>
      <c r="S1303" s="183">
        <f t="shared" si="626"/>
        <v>0</v>
      </c>
      <c r="T1303" s="183"/>
      <c r="U1303" s="183">
        <v>15</v>
      </c>
      <c r="V1303" s="183">
        <f t="shared" si="627"/>
        <v>0</v>
      </c>
      <c r="W1303" s="183">
        <f t="shared" si="628"/>
        <v>0</v>
      </c>
      <c r="X1303" s="183">
        <f t="shared" si="629"/>
        <v>0</v>
      </c>
    </row>
    <row r="1304" spans="1:24" ht="15.75" hidden="1">
      <c r="A1304" s="11"/>
      <c r="B1304" s="176" t="s">
        <v>54</v>
      </c>
      <c r="C1304" s="178">
        <f>SUM(C1295:C1303)</f>
        <v>0</v>
      </c>
      <c r="D1304" s="178">
        <f>SUM(D1295:D1303)</f>
        <v>0</v>
      </c>
      <c r="E1304" s="178">
        <f>SUM(E1295:E1303)</f>
        <v>0</v>
      </c>
      <c r="F1304" s="178">
        <f>SUM(F1295:F1303)</f>
        <v>0</v>
      </c>
      <c r="G1304" s="178">
        <f t="shared" si="631"/>
        <v>0</v>
      </c>
      <c r="H1304" s="178">
        <f aca="true" t="shared" si="633" ref="H1304:X1304">SUM(H1295:H1303)</f>
        <v>0</v>
      </c>
      <c r="I1304" s="178">
        <f t="shared" si="633"/>
        <v>0</v>
      </c>
      <c r="J1304" s="178">
        <f t="shared" si="633"/>
        <v>0</v>
      </c>
      <c r="K1304" s="178">
        <f t="shared" si="633"/>
        <v>0</v>
      </c>
      <c r="L1304" s="178">
        <f t="shared" si="633"/>
        <v>211978</v>
      </c>
      <c r="M1304" s="178">
        <f t="shared" si="633"/>
        <v>0</v>
      </c>
      <c r="N1304" s="178">
        <f t="shared" si="633"/>
        <v>36</v>
      </c>
      <c r="O1304" s="178">
        <f t="shared" si="633"/>
        <v>0</v>
      </c>
      <c r="P1304" s="178">
        <f t="shared" si="633"/>
        <v>0</v>
      </c>
      <c r="Q1304" s="178"/>
      <c r="R1304" s="178">
        <f t="shared" si="633"/>
        <v>0.9</v>
      </c>
      <c r="S1304" s="178">
        <f t="shared" si="633"/>
        <v>0</v>
      </c>
      <c r="T1304" s="178"/>
      <c r="U1304" s="178">
        <f t="shared" si="633"/>
        <v>135</v>
      </c>
      <c r="V1304" s="178">
        <f t="shared" si="633"/>
        <v>0</v>
      </c>
      <c r="W1304" s="178">
        <f t="shared" si="633"/>
        <v>0</v>
      </c>
      <c r="X1304" s="178">
        <f t="shared" si="633"/>
        <v>0</v>
      </c>
    </row>
    <row r="1305" spans="1:24" ht="15.75" hidden="1">
      <c r="A1305" s="11"/>
      <c r="B1305" s="176" t="s">
        <v>56</v>
      </c>
      <c r="C1305" s="178"/>
      <c r="D1305" s="32"/>
      <c r="E1305" s="32"/>
      <c r="F1305" s="32"/>
      <c r="G1305" s="178">
        <f t="shared" si="631"/>
        <v>0</v>
      </c>
      <c r="H1305" s="185"/>
      <c r="I1305" s="178"/>
      <c r="J1305" s="185"/>
      <c r="K1305" s="186"/>
      <c r="L1305" s="183"/>
      <c r="M1305" s="183">
        <f aca="true" t="shared" si="634" ref="M1305:M1312">C1305*L1305</f>
        <v>0</v>
      </c>
      <c r="N1305" s="183"/>
      <c r="O1305" s="183">
        <f aca="true" t="shared" si="635" ref="O1305:O1312">ROUND(M1305*N1305/100,2)</f>
        <v>0</v>
      </c>
      <c r="P1305" s="183"/>
      <c r="Q1305" s="183"/>
      <c r="R1305" s="183"/>
      <c r="S1305" s="183">
        <f aca="true" t="shared" si="636" ref="S1305:S1312">ROUND(M1305*R1305,2)</f>
        <v>0</v>
      </c>
      <c r="T1305" s="183"/>
      <c r="U1305" s="183"/>
      <c r="V1305" s="183">
        <f aca="true" t="shared" si="637" ref="V1305:V1312">ROUND(M1305*U1305/100,2)</f>
        <v>0</v>
      </c>
      <c r="W1305" s="183">
        <f aca="true" t="shared" si="638" ref="W1305:W1312">ROUND((M1305+O1305+S1305+V1305)*0.15,2)</f>
        <v>0</v>
      </c>
      <c r="X1305" s="183">
        <f aca="true" t="shared" si="639" ref="X1305:X1312">M1305+O1305+S1305+V1305+W1305</f>
        <v>0</v>
      </c>
    </row>
    <row r="1306" spans="1:24" ht="15" hidden="1">
      <c r="A1306" s="11"/>
      <c r="B1306" s="182" t="s">
        <v>42</v>
      </c>
      <c r="C1306" s="178">
        <f aca="true" t="shared" si="640" ref="C1306:C1312">D1306+G1306+K1306</f>
        <v>0</v>
      </c>
      <c r="D1306" s="178">
        <v>0</v>
      </c>
      <c r="E1306" s="178"/>
      <c r="F1306" s="178"/>
      <c r="G1306" s="178">
        <f t="shared" si="631"/>
        <v>0</v>
      </c>
      <c r="H1306" s="178"/>
      <c r="I1306" s="178"/>
      <c r="J1306" s="178"/>
      <c r="K1306" s="178">
        <v>0</v>
      </c>
      <c r="L1306" s="183">
        <v>15824</v>
      </c>
      <c r="M1306" s="183">
        <f t="shared" si="634"/>
        <v>0</v>
      </c>
      <c r="N1306" s="183">
        <v>4</v>
      </c>
      <c r="O1306" s="183">
        <f t="shared" si="635"/>
        <v>0</v>
      </c>
      <c r="P1306" s="183"/>
      <c r="Q1306" s="183"/>
      <c r="R1306" s="183">
        <v>0.15</v>
      </c>
      <c r="S1306" s="183">
        <f t="shared" si="636"/>
        <v>0</v>
      </c>
      <c r="T1306" s="183"/>
      <c r="U1306" s="183">
        <v>15</v>
      </c>
      <c r="V1306" s="183">
        <f t="shared" si="637"/>
        <v>0</v>
      </c>
      <c r="W1306" s="183">
        <f t="shared" si="638"/>
        <v>0</v>
      </c>
      <c r="X1306" s="183">
        <f t="shared" si="639"/>
        <v>0</v>
      </c>
    </row>
    <row r="1307" spans="1:24" ht="14.25" customHeight="1" hidden="1">
      <c r="A1307" s="11"/>
      <c r="B1307" s="187" t="s">
        <v>96</v>
      </c>
      <c r="C1307" s="178">
        <f t="shared" si="640"/>
        <v>0</v>
      </c>
      <c r="D1307" s="178">
        <v>0</v>
      </c>
      <c r="E1307" s="178"/>
      <c r="F1307" s="178"/>
      <c r="G1307" s="178">
        <f t="shared" si="631"/>
        <v>0</v>
      </c>
      <c r="H1307" s="178"/>
      <c r="I1307" s="178"/>
      <c r="J1307" s="178"/>
      <c r="K1307" s="178">
        <v>0</v>
      </c>
      <c r="L1307" s="183">
        <v>13796</v>
      </c>
      <c r="M1307" s="183">
        <f t="shared" si="634"/>
        <v>0</v>
      </c>
      <c r="N1307" s="183">
        <v>4</v>
      </c>
      <c r="O1307" s="183">
        <f t="shared" si="635"/>
        <v>0</v>
      </c>
      <c r="P1307" s="183"/>
      <c r="Q1307" s="183"/>
      <c r="R1307" s="183">
        <v>0.05</v>
      </c>
      <c r="S1307" s="183">
        <f t="shared" si="636"/>
        <v>0</v>
      </c>
      <c r="T1307" s="183"/>
      <c r="U1307" s="183">
        <v>15</v>
      </c>
      <c r="V1307" s="183">
        <f t="shared" si="637"/>
        <v>0</v>
      </c>
      <c r="W1307" s="183">
        <f t="shared" si="638"/>
        <v>0</v>
      </c>
      <c r="X1307" s="183">
        <f t="shared" si="639"/>
        <v>0</v>
      </c>
    </row>
    <row r="1308" spans="1:24" ht="15" hidden="1">
      <c r="A1308" s="11"/>
      <c r="B1308" s="187" t="s">
        <v>23</v>
      </c>
      <c r="C1308" s="178">
        <f t="shared" si="640"/>
        <v>0</v>
      </c>
      <c r="D1308" s="178">
        <v>0</v>
      </c>
      <c r="E1308" s="178"/>
      <c r="F1308" s="178"/>
      <c r="G1308" s="178">
        <f>H1308+I1308+J1308</f>
        <v>0</v>
      </c>
      <c r="H1308" s="178"/>
      <c r="I1308" s="178"/>
      <c r="J1308" s="178"/>
      <c r="K1308" s="178">
        <v>0</v>
      </c>
      <c r="L1308" s="183">
        <v>13796</v>
      </c>
      <c r="M1308" s="183">
        <f t="shared" si="634"/>
        <v>0</v>
      </c>
      <c r="N1308" s="183">
        <v>4</v>
      </c>
      <c r="O1308" s="183">
        <f t="shared" si="635"/>
        <v>0</v>
      </c>
      <c r="P1308" s="183"/>
      <c r="Q1308" s="183"/>
      <c r="R1308" s="183"/>
      <c r="S1308" s="183">
        <f t="shared" si="636"/>
        <v>0</v>
      </c>
      <c r="T1308" s="183"/>
      <c r="U1308" s="183">
        <v>15</v>
      </c>
      <c r="V1308" s="183">
        <f t="shared" si="637"/>
        <v>0</v>
      </c>
      <c r="W1308" s="183">
        <f t="shared" si="638"/>
        <v>0</v>
      </c>
      <c r="X1308" s="183">
        <f t="shared" si="639"/>
        <v>0</v>
      </c>
    </row>
    <row r="1309" spans="1:24" ht="14.25" customHeight="1" hidden="1">
      <c r="A1309" s="11"/>
      <c r="B1309" s="187" t="s">
        <v>34</v>
      </c>
      <c r="C1309" s="178">
        <f t="shared" si="640"/>
        <v>0</v>
      </c>
      <c r="D1309" s="178">
        <v>0</v>
      </c>
      <c r="E1309" s="178"/>
      <c r="F1309" s="178"/>
      <c r="G1309" s="178">
        <f>H1309+I1309+J1309</f>
        <v>0</v>
      </c>
      <c r="H1309" s="178"/>
      <c r="I1309" s="178"/>
      <c r="J1309" s="178"/>
      <c r="K1309" s="178">
        <v>0</v>
      </c>
      <c r="L1309" s="183">
        <v>15421</v>
      </c>
      <c r="M1309" s="183">
        <f t="shared" si="634"/>
        <v>0</v>
      </c>
      <c r="N1309" s="183">
        <v>4</v>
      </c>
      <c r="O1309" s="183">
        <f t="shared" si="635"/>
        <v>0</v>
      </c>
      <c r="P1309" s="183"/>
      <c r="Q1309" s="183"/>
      <c r="R1309" s="183"/>
      <c r="S1309" s="183">
        <f t="shared" si="636"/>
        <v>0</v>
      </c>
      <c r="T1309" s="183"/>
      <c r="U1309" s="183">
        <v>15</v>
      </c>
      <c r="V1309" s="183">
        <f t="shared" si="637"/>
        <v>0</v>
      </c>
      <c r="W1309" s="183">
        <f t="shared" si="638"/>
        <v>0</v>
      </c>
      <c r="X1309" s="183">
        <f t="shared" si="639"/>
        <v>0</v>
      </c>
    </row>
    <row r="1310" spans="1:24" ht="25.5" customHeight="1" hidden="1">
      <c r="A1310" s="11"/>
      <c r="B1310" s="182" t="s">
        <v>12</v>
      </c>
      <c r="C1310" s="178">
        <f t="shared" si="640"/>
        <v>0</v>
      </c>
      <c r="D1310" s="178">
        <v>0</v>
      </c>
      <c r="E1310" s="178"/>
      <c r="F1310" s="178"/>
      <c r="G1310" s="178">
        <f>H1310+I1310+J1310</f>
        <v>0</v>
      </c>
      <c r="H1310" s="178"/>
      <c r="I1310" s="178"/>
      <c r="J1310" s="178"/>
      <c r="K1310" s="178">
        <v>0</v>
      </c>
      <c r="L1310" s="183">
        <v>12882</v>
      </c>
      <c r="M1310" s="183">
        <f t="shared" si="634"/>
        <v>0</v>
      </c>
      <c r="N1310" s="183">
        <v>4</v>
      </c>
      <c r="O1310" s="183">
        <f t="shared" si="635"/>
        <v>0</v>
      </c>
      <c r="P1310" s="183"/>
      <c r="Q1310" s="183"/>
      <c r="R1310" s="183"/>
      <c r="S1310" s="183">
        <f t="shared" si="636"/>
        <v>0</v>
      </c>
      <c r="T1310" s="183"/>
      <c r="U1310" s="183">
        <v>15</v>
      </c>
      <c r="V1310" s="183">
        <f t="shared" si="637"/>
        <v>0</v>
      </c>
      <c r="W1310" s="183">
        <f t="shared" si="638"/>
        <v>0</v>
      </c>
      <c r="X1310" s="183">
        <f t="shared" si="639"/>
        <v>0</v>
      </c>
    </row>
    <row r="1311" spans="1:24" ht="14.25" customHeight="1" hidden="1">
      <c r="A1311" s="11"/>
      <c r="B1311" s="187" t="s">
        <v>83</v>
      </c>
      <c r="C1311" s="178">
        <f t="shared" si="640"/>
        <v>0</v>
      </c>
      <c r="D1311" s="178">
        <v>0</v>
      </c>
      <c r="E1311" s="178"/>
      <c r="F1311" s="178"/>
      <c r="G1311" s="178">
        <f>H1311+I1311+J1311</f>
        <v>0</v>
      </c>
      <c r="H1311" s="178"/>
      <c r="I1311" s="178"/>
      <c r="J1311" s="178"/>
      <c r="K1311" s="178">
        <v>0</v>
      </c>
      <c r="L1311" s="183">
        <v>13796</v>
      </c>
      <c r="M1311" s="183">
        <f t="shared" si="634"/>
        <v>0</v>
      </c>
      <c r="N1311" s="183">
        <v>4</v>
      </c>
      <c r="O1311" s="183">
        <f t="shared" si="635"/>
        <v>0</v>
      </c>
      <c r="P1311" s="183"/>
      <c r="Q1311" s="183"/>
      <c r="R1311" s="183"/>
      <c r="S1311" s="183">
        <f t="shared" si="636"/>
        <v>0</v>
      </c>
      <c r="T1311" s="183"/>
      <c r="U1311" s="183">
        <v>15</v>
      </c>
      <c r="V1311" s="183">
        <f t="shared" si="637"/>
        <v>0</v>
      </c>
      <c r="W1311" s="183">
        <f t="shared" si="638"/>
        <v>0</v>
      </c>
      <c r="X1311" s="183">
        <f t="shared" si="639"/>
        <v>0</v>
      </c>
    </row>
    <row r="1312" spans="1:24" ht="15" hidden="1">
      <c r="A1312" s="11"/>
      <c r="B1312" s="187" t="s">
        <v>129</v>
      </c>
      <c r="C1312" s="178">
        <f t="shared" si="640"/>
        <v>0</v>
      </c>
      <c r="D1312" s="178">
        <v>0</v>
      </c>
      <c r="E1312" s="178"/>
      <c r="F1312" s="178"/>
      <c r="G1312" s="178">
        <f>H1312+I1312+J1312</f>
        <v>0</v>
      </c>
      <c r="H1312" s="178"/>
      <c r="I1312" s="178"/>
      <c r="J1312" s="178"/>
      <c r="K1312" s="178">
        <v>0</v>
      </c>
      <c r="L1312" s="183">
        <v>12882</v>
      </c>
      <c r="M1312" s="183">
        <f t="shared" si="634"/>
        <v>0</v>
      </c>
      <c r="N1312" s="183">
        <v>4</v>
      </c>
      <c r="O1312" s="183">
        <f t="shared" si="635"/>
        <v>0</v>
      </c>
      <c r="P1312" s="183"/>
      <c r="Q1312" s="183"/>
      <c r="R1312" s="183"/>
      <c r="S1312" s="183">
        <f t="shared" si="636"/>
        <v>0</v>
      </c>
      <c r="T1312" s="183"/>
      <c r="U1312" s="183">
        <v>15</v>
      </c>
      <c r="V1312" s="183">
        <f t="shared" si="637"/>
        <v>0</v>
      </c>
      <c r="W1312" s="183">
        <f t="shared" si="638"/>
        <v>0</v>
      </c>
      <c r="X1312" s="183">
        <f t="shared" si="639"/>
        <v>0</v>
      </c>
    </row>
    <row r="1313" spans="1:24" ht="15" customHeight="1" hidden="1">
      <c r="A1313" s="11"/>
      <c r="B1313" s="176" t="s">
        <v>54</v>
      </c>
      <c r="C1313" s="178">
        <f>SUM(C1306:C1312)</f>
        <v>0</v>
      </c>
      <c r="D1313" s="178">
        <f>SUM(D1306:D1312)</f>
        <v>0</v>
      </c>
      <c r="E1313" s="178">
        <f>SUM(E1306:E1312)</f>
        <v>0</v>
      </c>
      <c r="F1313" s="178">
        <f>SUM(F1306:F1312)</f>
        <v>0</v>
      </c>
      <c r="G1313" s="178">
        <f aca="true" t="shared" si="641" ref="G1313:G1318">H1313+I1313+J1313</f>
        <v>0</v>
      </c>
      <c r="H1313" s="178">
        <f aca="true" t="shared" si="642" ref="H1313:S1313">SUM(H1306:H1312)</f>
        <v>0</v>
      </c>
      <c r="I1313" s="178">
        <f t="shared" si="642"/>
        <v>0</v>
      </c>
      <c r="J1313" s="178">
        <f t="shared" si="642"/>
        <v>0</v>
      </c>
      <c r="K1313" s="178">
        <f t="shared" si="642"/>
        <v>0</v>
      </c>
      <c r="L1313" s="178">
        <f t="shared" si="642"/>
        <v>98397</v>
      </c>
      <c r="M1313" s="178">
        <f t="shared" si="642"/>
        <v>0</v>
      </c>
      <c r="N1313" s="178">
        <f t="shared" si="642"/>
        <v>28</v>
      </c>
      <c r="O1313" s="178">
        <f t="shared" si="642"/>
        <v>0</v>
      </c>
      <c r="P1313" s="178">
        <f t="shared" si="642"/>
        <v>0</v>
      </c>
      <c r="Q1313" s="178"/>
      <c r="R1313" s="178">
        <f t="shared" si="642"/>
        <v>0.2</v>
      </c>
      <c r="S1313" s="178">
        <f t="shared" si="642"/>
        <v>0</v>
      </c>
      <c r="T1313" s="178"/>
      <c r="U1313" s="178"/>
      <c r="V1313" s="178">
        <f>SUM(V1306:V1312)</f>
        <v>0</v>
      </c>
      <c r="W1313" s="178">
        <f>SUM(W1306:W1312)</f>
        <v>0</v>
      </c>
      <c r="X1313" s="178">
        <f>SUM(X1306:X1312)</f>
        <v>0</v>
      </c>
    </row>
    <row r="1314" spans="1:24" ht="15.75" hidden="1">
      <c r="A1314" s="11"/>
      <c r="B1314" s="176" t="s">
        <v>57</v>
      </c>
      <c r="C1314" s="178"/>
      <c r="D1314" s="32"/>
      <c r="E1314" s="32"/>
      <c r="F1314" s="32"/>
      <c r="G1314" s="178">
        <f t="shared" si="641"/>
        <v>0</v>
      </c>
      <c r="H1314" s="185"/>
      <c r="I1314" s="178"/>
      <c r="J1314" s="185"/>
      <c r="K1314" s="186"/>
      <c r="L1314" s="183"/>
      <c r="M1314" s="183">
        <f>C1314*L1314</f>
        <v>0</v>
      </c>
      <c r="N1314" s="183"/>
      <c r="O1314" s="183">
        <f>ROUND(M1314*N1314/100,2)</f>
        <v>0</v>
      </c>
      <c r="P1314" s="183"/>
      <c r="Q1314" s="183"/>
      <c r="R1314" s="183"/>
      <c r="S1314" s="183">
        <f>ROUND(M1314*R1314,2)</f>
        <v>0</v>
      </c>
      <c r="T1314" s="183"/>
      <c r="U1314" s="183"/>
      <c r="V1314" s="183">
        <f>ROUND(M1314*U1314/100,2)</f>
        <v>0</v>
      </c>
      <c r="W1314" s="183">
        <f>ROUND((M1314+O1314+S1314+V1314)*0.15,2)</f>
        <v>0</v>
      </c>
      <c r="X1314" s="183">
        <f>M1314+O1314+S1314+V1314+W1314</f>
        <v>0</v>
      </c>
    </row>
    <row r="1315" spans="1:24" ht="15" hidden="1">
      <c r="A1315" s="11"/>
      <c r="B1315" s="182" t="s">
        <v>7</v>
      </c>
      <c r="C1315" s="178">
        <f>D1315+G1315+K1315</f>
        <v>0</v>
      </c>
      <c r="D1315" s="178">
        <v>0</v>
      </c>
      <c r="E1315" s="178"/>
      <c r="F1315" s="178"/>
      <c r="G1315" s="178">
        <f t="shared" si="641"/>
        <v>0</v>
      </c>
      <c r="H1315" s="178"/>
      <c r="I1315" s="178"/>
      <c r="J1315" s="178"/>
      <c r="K1315" s="178">
        <v>0</v>
      </c>
      <c r="L1315" s="183">
        <v>10529</v>
      </c>
      <c r="M1315" s="183">
        <f>C1315*L1315</f>
        <v>0</v>
      </c>
      <c r="N1315" s="183">
        <v>4</v>
      </c>
      <c r="O1315" s="183">
        <f>ROUND(M1315*N1315/100,2)</f>
        <v>0</v>
      </c>
      <c r="P1315" s="183"/>
      <c r="Q1315" s="183"/>
      <c r="R1315" s="183"/>
      <c r="S1315" s="183">
        <f>ROUND(M1315*R1315,2)</f>
        <v>0</v>
      </c>
      <c r="T1315" s="183"/>
      <c r="U1315" s="183"/>
      <c r="V1315" s="183">
        <f>ROUND(M1315*U1315/100,2)</f>
        <v>0</v>
      </c>
      <c r="W1315" s="183">
        <f>ROUND((M1315+O1315+S1315+V1315)*0.15,2)</f>
        <v>0</v>
      </c>
      <c r="X1315" s="183">
        <f>M1315+O1315+S1315+V1315+W1315</f>
        <v>0</v>
      </c>
    </row>
    <row r="1316" spans="1:24" ht="15.75" hidden="1">
      <c r="A1316" s="11"/>
      <c r="B1316" s="176" t="s">
        <v>54</v>
      </c>
      <c r="C1316" s="178">
        <f>SUM(C1315:C1315)</f>
        <v>0</v>
      </c>
      <c r="D1316" s="178">
        <f>SUM(D1315:D1315)</f>
        <v>0</v>
      </c>
      <c r="E1316" s="178"/>
      <c r="F1316" s="178"/>
      <c r="G1316" s="178">
        <f t="shared" si="641"/>
        <v>0</v>
      </c>
      <c r="H1316" s="178">
        <f>SUM(H1315:H1315)</f>
        <v>0</v>
      </c>
      <c r="I1316" s="178"/>
      <c r="J1316" s="178"/>
      <c r="K1316" s="178">
        <f>SUM(K1315:K1315)</f>
        <v>0</v>
      </c>
      <c r="L1316" s="178"/>
      <c r="M1316" s="178">
        <f aca="true" t="shared" si="643" ref="M1316:X1316">SUM(M1315:M1315)</f>
        <v>0</v>
      </c>
      <c r="N1316" s="178">
        <f t="shared" si="643"/>
        <v>4</v>
      </c>
      <c r="O1316" s="178">
        <f t="shared" si="643"/>
        <v>0</v>
      </c>
      <c r="P1316" s="178">
        <f t="shared" si="643"/>
        <v>0</v>
      </c>
      <c r="Q1316" s="178"/>
      <c r="R1316" s="178">
        <f t="shared" si="643"/>
        <v>0</v>
      </c>
      <c r="S1316" s="178">
        <f t="shared" si="643"/>
        <v>0</v>
      </c>
      <c r="T1316" s="178"/>
      <c r="U1316" s="178">
        <f t="shared" si="643"/>
        <v>0</v>
      </c>
      <c r="V1316" s="178">
        <f t="shared" si="643"/>
        <v>0</v>
      </c>
      <c r="W1316" s="178">
        <f t="shared" si="643"/>
        <v>0</v>
      </c>
      <c r="X1316" s="178">
        <f t="shared" si="643"/>
        <v>0</v>
      </c>
    </row>
    <row r="1317" spans="1:24" ht="15.75" hidden="1">
      <c r="A1317" s="11"/>
      <c r="B1317" s="176" t="s">
        <v>80</v>
      </c>
      <c r="C1317" s="178"/>
      <c r="D1317" s="178"/>
      <c r="E1317" s="178"/>
      <c r="F1317" s="178"/>
      <c r="G1317" s="178">
        <f t="shared" si="641"/>
        <v>0</v>
      </c>
      <c r="H1317" s="178"/>
      <c r="I1317" s="178"/>
      <c r="J1317" s="178"/>
      <c r="K1317" s="178"/>
      <c r="L1317" s="178"/>
      <c r="M1317" s="178"/>
      <c r="N1317" s="178"/>
      <c r="O1317" s="178"/>
      <c r="P1317" s="178"/>
      <c r="Q1317" s="178"/>
      <c r="R1317" s="178"/>
      <c r="S1317" s="178"/>
      <c r="T1317" s="178"/>
      <c r="U1317" s="178"/>
      <c r="V1317" s="178"/>
      <c r="W1317" s="178"/>
      <c r="X1317" s="178"/>
    </row>
    <row r="1318" spans="1:24" ht="14.25" customHeight="1" hidden="1">
      <c r="A1318" s="11"/>
      <c r="B1318" s="182" t="s">
        <v>78</v>
      </c>
      <c r="C1318" s="178">
        <f>D1318+G1318+K1318</f>
        <v>0</v>
      </c>
      <c r="D1318" s="178">
        <v>0</v>
      </c>
      <c r="E1318" s="178"/>
      <c r="F1318" s="178"/>
      <c r="G1318" s="178">
        <f t="shared" si="641"/>
        <v>0</v>
      </c>
      <c r="H1318" s="178"/>
      <c r="I1318" s="178"/>
      <c r="J1318" s="178"/>
      <c r="K1318" s="178">
        <v>0</v>
      </c>
      <c r="L1318" s="183">
        <v>9042</v>
      </c>
      <c r="M1318" s="183">
        <f>C1318*L1318</f>
        <v>0</v>
      </c>
      <c r="N1318" s="183">
        <v>4</v>
      </c>
      <c r="O1318" s="183">
        <f>ROUND(M1318*N1318/100,2)</f>
        <v>0</v>
      </c>
      <c r="P1318" s="183"/>
      <c r="Q1318" s="183"/>
      <c r="R1318" s="183"/>
      <c r="S1318" s="183">
        <f>ROUND(M1318*R1318,2)</f>
        <v>0</v>
      </c>
      <c r="T1318" s="183"/>
      <c r="U1318" s="183">
        <v>15</v>
      </c>
      <c r="V1318" s="183">
        <f>ROUND(M1318*U1318/100,2)</f>
        <v>0</v>
      </c>
      <c r="W1318" s="183">
        <f>ROUND((M1318+O1318+S1318+V1318)*0.15,2)</f>
        <v>0</v>
      </c>
      <c r="X1318" s="183">
        <f>M1318+O1318+S1318+V1318+W1318</f>
        <v>0</v>
      </c>
    </row>
    <row r="1319" spans="1:24" ht="15" hidden="1">
      <c r="A1319" s="11"/>
      <c r="B1319" s="187" t="s">
        <v>130</v>
      </c>
      <c r="C1319" s="178">
        <f>D1319+G1319+K1319</f>
        <v>0</v>
      </c>
      <c r="D1319" s="178">
        <v>0</v>
      </c>
      <c r="E1319" s="178"/>
      <c r="F1319" s="178"/>
      <c r="G1319" s="178">
        <f>H1319+I1319+J1319</f>
        <v>0</v>
      </c>
      <c r="H1319" s="178"/>
      <c r="I1319" s="178">
        <v>0</v>
      </c>
      <c r="J1319" s="178"/>
      <c r="K1319" s="178">
        <v>0</v>
      </c>
      <c r="L1319" s="183">
        <v>15421</v>
      </c>
      <c r="M1319" s="183">
        <f>C1319*L1319</f>
        <v>0</v>
      </c>
      <c r="N1319" s="183">
        <v>4</v>
      </c>
      <c r="O1319" s="183">
        <f>ROUND(M1319*N1319/100,2)</f>
        <v>0</v>
      </c>
      <c r="P1319" s="183"/>
      <c r="Q1319" s="183"/>
      <c r="R1319" s="183"/>
      <c r="S1319" s="183">
        <f>ROUND(M1319*R1319,2)</f>
        <v>0</v>
      </c>
      <c r="T1319" s="183"/>
      <c r="U1319" s="183">
        <v>18</v>
      </c>
      <c r="V1319" s="183">
        <f>ROUND(M1319*U1319/100,2)</f>
        <v>0</v>
      </c>
      <c r="W1319" s="183">
        <f>ROUND((M1319+O1319+S1319+V1319)*0.15,2)</f>
        <v>0</v>
      </c>
      <c r="X1319" s="183">
        <f>M1319+O1319+S1319+V1319+W1319</f>
        <v>0</v>
      </c>
    </row>
    <row r="1320" spans="1:24" ht="15" hidden="1">
      <c r="A1320" s="11"/>
      <c r="B1320" s="182" t="s">
        <v>35</v>
      </c>
      <c r="C1320" s="178">
        <f>D1320+G1320+K1320</f>
        <v>0</v>
      </c>
      <c r="D1320" s="178">
        <v>0</v>
      </c>
      <c r="E1320" s="178"/>
      <c r="F1320" s="178"/>
      <c r="G1320" s="178">
        <f>H1320+I1320+J1320</f>
        <v>0</v>
      </c>
      <c r="H1320" s="178"/>
      <c r="I1320" s="178"/>
      <c r="J1320" s="178"/>
      <c r="K1320" s="178">
        <v>0</v>
      </c>
      <c r="L1320" s="183">
        <v>9042</v>
      </c>
      <c r="M1320" s="183">
        <f>C1320*L1320</f>
        <v>0</v>
      </c>
      <c r="N1320" s="183">
        <v>4</v>
      </c>
      <c r="O1320" s="183">
        <f>ROUND(M1320*N1320/100,2)</f>
        <v>0</v>
      </c>
      <c r="P1320" s="183"/>
      <c r="Q1320" s="183"/>
      <c r="R1320" s="183"/>
      <c r="S1320" s="183">
        <f>ROUND(M1320*R1320,2)</f>
        <v>0</v>
      </c>
      <c r="T1320" s="183"/>
      <c r="U1320" s="183">
        <v>15</v>
      </c>
      <c r="V1320" s="183">
        <f>ROUND(M1320*U1320/100,2)</f>
        <v>0</v>
      </c>
      <c r="W1320" s="183">
        <f>ROUND((M1320+O1320+S1320+V1320)*0.15,2)</f>
        <v>0</v>
      </c>
      <c r="X1320" s="183">
        <f>M1320+O1320+S1320+V1320+W1320</f>
        <v>0</v>
      </c>
    </row>
    <row r="1321" spans="1:24" ht="14.25" customHeight="1" hidden="1">
      <c r="A1321" s="11"/>
      <c r="B1321" s="182" t="s">
        <v>79</v>
      </c>
      <c r="C1321" s="178">
        <f>D1321+G1321+K1321</f>
        <v>0</v>
      </c>
      <c r="D1321" s="178">
        <v>0</v>
      </c>
      <c r="E1321" s="178"/>
      <c r="F1321" s="178"/>
      <c r="G1321" s="178">
        <f>H1321+I1321+J1321</f>
        <v>0</v>
      </c>
      <c r="H1321" s="178"/>
      <c r="I1321" s="178"/>
      <c r="J1321" s="178"/>
      <c r="K1321" s="178">
        <v>0</v>
      </c>
      <c r="L1321" s="183">
        <v>9042</v>
      </c>
      <c r="M1321" s="183">
        <f>C1321*L1321</f>
        <v>0</v>
      </c>
      <c r="N1321" s="183">
        <v>4</v>
      </c>
      <c r="O1321" s="183">
        <f>ROUND(M1321*N1321/100,2)</f>
        <v>0</v>
      </c>
      <c r="P1321" s="183"/>
      <c r="Q1321" s="183"/>
      <c r="R1321" s="183"/>
      <c r="S1321" s="183">
        <f>ROUND(M1321*R1321,2)</f>
        <v>0</v>
      </c>
      <c r="T1321" s="183"/>
      <c r="U1321" s="183">
        <v>15</v>
      </c>
      <c r="V1321" s="183">
        <f>ROUND(M1321*U1321/100,2)</f>
        <v>0</v>
      </c>
      <c r="W1321" s="183">
        <f>ROUND((M1321+O1321+S1321+V1321)*0.15,2)</f>
        <v>0</v>
      </c>
      <c r="X1321" s="183">
        <f>M1321+O1321+S1321+V1321+W1321</f>
        <v>0</v>
      </c>
    </row>
    <row r="1322" spans="1:24" ht="15" hidden="1">
      <c r="A1322" s="11"/>
      <c r="B1322" s="182" t="s">
        <v>131</v>
      </c>
      <c r="C1322" s="178">
        <f>D1322+G1322+K1322</f>
        <v>0</v>
      </c>
      <c r="D1322" s="178">
        <v>0</v>
      </c>
      <c r="E1322" s="178"/>
      <c r="F1322" s="178"/>
      <c r="G1322" s="178">
        <f>H1322+I1322+J1322</f>
        <v>0</v>
      </c>
      <c r="H1322" s="178"/>
      <c r="I1322" s="178"/>
      <c r="J1322" s="178"/>
      <c r="K1322" s="178">
        <v>0</v>
      </c>
      <c r="L1322" s="183">
        <v>16793</v>
      </c>
      <c r="M1322" s="183">
        <f>C1322*L1322</f>
        <v>0</v>
      </c>
      <c r="N1322" s="183">
        <v>4</v>
      </c>
      <c r="O1322" s="183">
        <f>ROUND(M1322*N1322/100,2)</f>
        <v>0</v>
      </c>
      <c r="P1322" s="183"/>
      <c r="Q1322" s="183"/>
      <c r="R1322" s="183"/>
      <c r="S1322" s="183">
        <f>ROUND(M1322*R1322,2)</f>
        <v>0</v>
      </c>
      <c r="T1322" s="183"/>
      <c r="U1322" s="183">
        <v>16</v>
      </c>
      <c r="V1322" s="183">
        <f>ROUND(M1322*U1322/100,2)</f>
        <v>0</v>
      </c>
      <c r="W1322" s="183">
        <f>ROUND((M1322+O1322+S1322+V1322)*0.15,2)</f>
        <v>0</v>
      </c>
      <c r="X1322" s="183">
        <f>M1322+O1322+S1322+V1322+W1322</f>
        <v>0</v>
      </c>
    </row>
    <row r="1323" spans="1:24" ht="15.75" hidden="1">
      <c r="A1323" s="11"/>
      <c r="B1323" s="176" t="s">
        <v>54</v>
      </c>
      <c r="C1323" s="178">
        <f>SUM(C1318:C1322)</f>
        <v>0</v>
      </c>
      <c r="D1323" s="178">
        <f>SUM(D1318:D1322)</f>
        <v>0</v>
      </c>
      <c r="E1323" s="178">
        <f>SUM(E1318:E1322)</f>
        <v>0</v>
      </c>
      <c r="F1323" s="178">
        <f>SUM(F1318:F1322)</f>
        <v>0</v>
      </c>
      <c r="G1323" s="178">
        <f>H1323+I1323+J1323</f>
        <v>0</v>
      </c>
      <c r="H1323" s="178">
        <f aca="true" t="shared" si="644" ref="H1323:X1323">SUM(H1318:H1322)</f>
        <v>0</v>
      </c>
      <c r="I1323" s="178">
        <f t="shared" si="644"/>
        <v>0</v>
      </c>
      <c r="J1323" s="178">
        <f t="shared" si="644"/>
        <v>0</v>
      </c>
      <c r="K1323" s="178">
        <f t="shared" si="644"/>
        <v>0</v>
      </c>
      <c r="L1323" s="178">
        <f t="shared" si="644"/>
        <v>59340</v>
      </c>
      <c r="M1323" s="178">
        <f t="shared" si="644"/>
        <v>0</v>
      </c>
      <c r="N1323" s="178">
        <f t="shared" si="644"/>
        <v>20</v>
      </c>
      <c r="O1323" s="178">
        <f t="shared" si="644"/>
        <v>0</v>
      </c>
      <c r="P1323" s="178">
        <f t="shared" si="644"/>
        <v>0</v>
      </c>
      <c r="Q1323" s="178"/>
      <c r="R1323" s="178">
        <f t="shared" si="644"/>
        <v>0</v>
      </c>
      <c r="S1323" s="178">
        <f t="shared" si="644"/>
        <v>0</v>
      </c>
      <c r="T1323" s="178"/>
      <c r="U1323" s="178">
        <f t="shared" si="644"/>
        <v>79</v>
      </c>
      <c r="V1323" s="178">
        <f t="shared" si="644"/>
        <v>0</v>
      </c>
      <c r="W1323" s="178">
        <f t="shared" si="644"/>
        <v>0</v>
      </c>
      <c r="X1323" s="178">
        <f t="shared" si="644"/>
        <v>0</v>
      </c>
    </row>
    <row r="1324" spans="1:24" s="8" customFormat="1" ht="15" hidden="1">
      <c r="A1324" s="11"/>
      <c r="B1324" s="188"/>
      <c r="C1324" s="71"/>
      <c r="D1324" s="71"/>
      <c r="E1324" s="71"/>
      <c r="F1324" s="71"/>
      <c r="G1324" s="71"/>
      <c r="H1324" s="71"/>
      <c r="I1324" s="71"/>
      <c r="J1324" s="71"/>
      <c r="K1324" s="71"/>
      <c r="L1324" s="71"/>
      <c r="M1324" s="71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</row>
    <row r="1325" spans="1:24" s="8" customFormat="1" ht="15.75" hidden="1">
      <c r="A1325" s="58"/>
      <c r="B1325" s="181" t="s">
        <v>55</v>
      </c>
      <c r="C1325" s="179">
        <f aca="true" t="shared" si="645" ref="C1325:K1325">C1304</f>
        <v>0</v>
      </c>
      <c r="D1325" s="179">
        <f t="shared" si="645"/>
        <v>0</v>
      </c>
      <c r="E1325" s="179">
        <f t="shared" si="645"/>
        <v>0</v>
      </c>
      <c r="F1325" s="179">
        <f t="shared" si="645"/>
        <v>0</v>
      </c>
      <c r="G1325" s="179">
        <f t="shared" si="645"/>
        <v>0</v>
      </c>
      <c r="H1325" s="179">
        <f t="shared" si="645"/>
        <v>0</v>
      </c>
      <c r="I1325" s="179">
        <f t="shared" si="645"/>
        <v>0</v>
      </c>
      <c r="J1325" s="179">
        <f t="shared" si="645"/>
        <v>0</v>
      </c>
      <c r="K1325" s="179">
        <f t="shared" si="645"/>
        <v>0</v>
      </c>
      <c r="L1325" s="179"/>
      <c r="M1325" s="179">
        <f>M1304</f>
        <v>0</v>
      </c>
      <c r="N1325" s="179">
        <f>N1304</f>
        <v>36</v>
      </c>
      <c r="O1325" s="179">
        <f>O1304</f>
        <v>0</v>
      </c>
      <c r="P1325" s="179">
        <f>P1304</f>
        <v>0</v>
      </c>
      <c r="Q1325" s="179"/>
      <c r="R1325" s="179"/>
      <c r="S1325" s="179">
        <f>S1304</f>
        <v>0</v>
      </c>
      <c r="T1325" s="179"/>
      <c r="U1325" s="179"/>
      <c r="V1325" s="179">
        <f>V1304</f>
        <v>0</v>
      </c>
      <c r="W1325" s="179">
        <f>W1304</f>
        <v>0</v>
      </c>
      <c r="X1325" s="179">
        <f>X1304</f>
        <v>0</v>
      </c>
    </row>
    <row r="1326" spans="1:24" s="8" customFormat="1" ht="15.75" hidden="1">
      <c r="A1326" s="58"/>
      <c r="B1326" s="181" t="s">
        <v>56</v>
      </c>
      <c r="C1326" s="179">
        <f>C1313</f>
        <v>0</v>
      </c>
      <c r="D1326" s="179">
        <f aca="true" t="shared" si="646" ref="D1326:K1326">D1313</f>
        <v>0</v>
      </c>
      <c r="E1326" s="179">
        <f t="shared" si="646"/>
        <v>0</v>
      </c>
      <c r="F1326" s="179">
        <f t="shared" si="646"/>
        <v>0</v>
      </c>
      <c r="G1326" s="179">
        <f t="shared" si="646"/>
        <v>0</v>
      </c>
      <c r="H1326" s="179">
        <f t="shared" si="646"/>
        <v>0</v>
      </c>
      <c r="I1326" s="179">
        <f t="shared" si="646"/>
        <v>0</v>
      </c>
      <c r="J1326" s="179">
        <f t="shared" si="646"/>
        <v>0</v>
      </c>
      <c r="K1326" s="179">
        <f t="shared" si="646"/>
        <v>0</v>
      </c>
      <c r="L1326" s="179"/>
      <c r="M1326" s="179">
        <f>M1313</f>
        <v>0</v>
      </c>
      <c r="N1326" s="179">
        <f>N1313</f>
        <v>28</v>
      </c>
      <c r="O1326" s="179">
        <f>O1313</f>
        <v>0</v>
      </c>
      <c r="P1326" s="179">
        <f>P1313</f>
        <v>0</v>
      </c>
      <c r="Q1326" s="179"/>
      <c r="R1326" s="179"/>
      <c r="S1326" s="179">
        <f>S1313</f>
        <v>0</v>
      </c>
      <c r="T1326" s="179"/>
      <c r="U1326" s="179"/>
      <c r="V1326" s="179">
        <f>V1313</f>
        <v>0</v>
      </c>
      <c r="W1326" s="179">
        <f>W1313</f>
        <v>0</v>
      </c>
      <c r="X1326" s="179">
        <f>X1313</f>
        <v>0</v>
      </c>
    </row>
    <row r="1327" spans="1:24" s="8" customFormat="1" ht="15.75" hidden="1">
      <c r="A1327" s="58"/>
      <c r="B1327" s="181" t="s">
        <v>57</v>
      </c>
      <c r="C1327" s="179">
        <f>C1316</f>
        <v>0</v>
      </c>
      <c r="D1327" s="179">
        <f aca="true" t="shared" si="647" ref="D1327:K1327">D1316</f>
        <v>0</v>
      </c>
      <c r="E1327" s="179">
        <f t="shared" si="647"/>
        <v>0</v>
      </c>
      <c r="F1327" s="179">
        <f t="shared" si="647"/>
        <v>0</v>
      </c>
      <c r="G1327" s="179">
        <f t="shared" si="647"/>
        <v>0</v>
      </c>
      <c r="H1327" s="179">
        <f t="shared" si="647"/>
        <v>0</v>
      </c>
      <c r="I1327" s="179">
        <f t="shared" si="647"/>
        <v>0</v>
      </c>
      <c r="J1327" s="179">
        <f t="shared" si="647"/>
        <v>0</v>
      </c>
      <c r="K1327" s="179">
        <f t="shared" si="647"/>
        <v>0</v>
      </c>
      <c r="L1327" s="179"/>
      <c r="M1327" s="179">
        <f>M1316</f>
        <v>0</v>
      </c>
      <c r="N1327" s="179">
        <f>N1316</f>
        <v>4</v>
      </c>
      <c r="O1327" s="179">
        <f>O1316</f>
        <v>0</v>
      </c>
      <c r="P1327" s="179">
        <f>P1316</f>
        <v>0</v>
      </c>
      <c r="Q1327" s="179"/>
      <c r="R1327" s="179"/>
      <c r="S1327" s="179">
        <f>S1316</f>
        <v>0</v>
      </c>
      <c r="T1327" s="179"/>
      <c r="U1327" s="179"/>
      <c r="V1327" s="179">
        <f>V1316</f>
        <v>0</v>
      </c>
      <c r="W1327" s="179">
        <f>W1316</f>
        <v>0</v>
      </c>
      <c r="X1327" s="179">
        <f>X1316</f>
        <v>0</v>
      </c>
    </row>
    <row r="1328" spans="1:24" s="14" customFormat="1" ht="15.75" hidden="1">
      <c r="A1328" s="58"/>
      <c r="B1328" s="181" t="s">
        <v>80</v>
      </c>
      <c r="C1328" s="179">
        <f>C1323</f>
        <v>0</v>
      </c>
      <c r="D1328" s="179">
        <f aca="true" t="shared" si="648" ref="D1328:K1328">D1323</f>
        <v>0</v>
      </c>
      <c r="E1328" s="179">
        <f t="shared" si="648"/>
        <v>0</v>
      </c>
      <c r="F1328" s="179">
        <f t="shared" si="648"/>
        <v>0</v>
      </c>
      <c r="G1328" s="179">
        <f t="shared" si="648"/>
        <v>0</v>
      </c>
      <c r="H1328" s="179">
        <f t="shared" si="648"/>
        <v>0</v>
      </c>
      <c r="I1328" s="179">
        <f t="shared" si="648"/>
        <v>0</v>
      </c>
      <c r="J1328" s="179">
        <f t="shared" si="648"/>
        <v>0</v>
      </c>
      <c r="K1328" s="179">
        <f t="shared" si="648"/>
        <v>0</v>
      </c>
      <c r="L1328" s="179"/>
      <c r="M1328" s="179">
        <f>M1323</f>
        <v>0</v>
      </c>
      <c r="N1328" s="179">
        <f>N1323</f>
        <v>20</v>
      </c>
      <c r="O1328" s="179">
        <f>O1323</f>
        <v>0</v>
      </c>
      <c r="P1328" s="179">
        <f>P1323</f>
        <v>0</v>
      </c>
      <c r="Q1328" s="179"/>
      <c r="R1328" s="179"/>
      <c r="S1328" s="179">
        <f>S1323</f>
        <v>0</v>
      </c>
      <c r="T1328" s="179"/>
      <c r="U1328" s="179"/>
      <c r="V1328" s="179">
        <f>V1323</f>
        <v>0</v>
      </c>
      <c r="W1328" s="179">
        <f>W1323</f>
        <v>0</v>
      </c>
      <c r="X1328" s="179">
        <f>X1323</f>
        <v>0</v>
      </c>
    </row>
    <row r="1329" spans="2:24" s="14" customFormat="1" ht="15.75" hidden="1">
      <c r="B1329" s="51" t="s">
        <v>59</v>
      </c>
      <c r="C1329" s="144">
        <f>SUM(C1325:C1328)</f>
        <v>0</v>
      </c>
      <c r="D1329" s="144">
        <f aca="true" t="shared" si="649" ref="D1329:K1329">SUM(D1325:D1328)</f>
        <v>0</v>
      </c>
      <c r="E1329" s="144">
        <f t="shared" si="649"/>
        <v>0</v>
      </c>
      <c r="F1329" s="144">
        <f t="shared" si="649"/>
        <v>0</v>
      </c>
      <c r="G1329" s="144">
        <f t="shared" si="649"/>
        <v>0</v>
      </c>
      <c r="H1329" s="144">
        <f t="shared" si="649"/>
        <v>0</v>
      </c>
      <c r="I1329" s="144">
        <f t="shared" si="649"/>
        <v>0</v>
      </c>
      <c r="J1329" s="144">
        <f t="shared" si="649"/>
        <v>0</v>
      </c>
      <c r="K1329" s="144">
        <f t="shared" si="649"/>
        <v>0</v>
      </c>
      <c r="L1329" s="144"/>
      <c r="M1329" s="144">
        <f>SUM(M1325:M1328)</f>
        <v>0</v>
      </c>
      <c r="N1329" s="144">
        <f>SUM(N1325:N1328)</f>
        <v>88</v>
      </c>
      <c r="O1329" s="144">
        <f>SUM(O1325:O1328)</f>
        <v>0</v>
      </c>
      <c r="P1329" s="144">
        <f>SUM(P1325:P1328)</f>
        <v>0</v>
      </c>
      <c r="Q1329" s="144"/>
      <c r="R1329" s="144"/>
      <c r="S1329" s="144">
        <f>SUM(S1325:S1328)</f>
        <v>0</v>
      </c>
      <c r="T1329" s="144"/>
      <c r="U1329" s="144"/>
      <c r="V1329" s="144">
        <f>SUM(V1325:V1328)</f>
        <v>0</v>
      </c>
      <c r="W1329" s="144">
        <f>SUM(W1325:W1328)</f>
        <v>0</v>
      </c>
      <c r="X1329" s="144">
        <f>SUM(X1325:X1328)</f>
        <v>0</v>
      </c>
    </row>
    <row r="1330" spans="1:24" s="24" customFormat="1" ht="15.75" customHeight="1">
      <c r="A1330" s="14"/>
      <c r="B1330" s="51"/>
      <c r="C1330" s="144"/>
      <c r="D1330" s="144"/>
      <c r="E1330" s="144"/>
      <c r="F1330" s="144"/>
      <c r="G1330" s="144"/>
      <c r="H1330" s="144"/>
      <c r="I1330" s="144"/>
      <c r="J1330" s="144"/>
      <c r="K1330" s="144"/>
      <c r="L1330" s="144"/>
      <c r="M1330" s="144"/>
      <c r="N1330" s="144"/>
      <c r="O1330" s="144"/>
      <c r="P1330" s="144"/>
      <c r="Q1330" s="144"/>
      <c r="R1330" s="144"/>
      <c r="S1330" s="144"/>
      <c r="T1330" s="144"/>
      <c r="U1330" s="144"/>
      <c r="V1330" s="144"/>
      <c r="W1330" s="144"/>
      <c r="X1330" s="144"/>
    </row>
    <row r="1331" spans="2:24" s="24" customFormat="1" ht="15.75" customHeight="1">
      <c r="B1331" s="320" t="s">
        <v>251</v>
      </c>
      <c r="C1331" s="320"/>
      <c r="D1331" s="320"/>
      <c r="E1331" s="320"/>
      <c r="F1331" s="320"/>
      <c r="G1331" s="320"/>
      <c r="H1331" s="320"/>
      <c r="I1331" s="320"/>
      <c r="J1331" s="320"/>
      <c r="K1331" s="320"/>
      <c r="L1331" s="320"/>
      <c r="M1331" s="320"/>
      <c r="N1331" s="320"/>
      <c r="O1331" s="320"/>
      <c r="P1331" s="320"/>
      <c r="Q1331" s="320"/>
      <c r="R1331" s="320"/>
      <c r="S1331" s="320"/>
      <c r="T1331" s="320"/>
      <c r="U1331" s="320"/>
      <c r="V1331" s="320"/>
      <c r="W1331" s="320"/>
      <c r="X1331" s="320"/>
    </row>
    <row r="1332" spans="1:24" s="90" customFormat="1" ht="12.75" customHeight="1">
      <c r="A1332" s="24"/>
      <c r="B1332" s="120"/>
      <c r="C1332" s="120"/>
      <c r="D1332" s="120"/>
      <c r="E1332" s="120"/>
      <c r="F1332" s="120"/>
      <c r="G1332" s="120"/>
      <c r="H1332" s="120"/>
      <c r="I1332" s="120"/>
      <c r="J1332" s="120"/>
      <c r="K1332" s="120"/>
      <c r="L1332" s="192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</row>
    <row r="1333" spans="1:24" s="90" customFormat="1" ht="15">
      <c r="A1333" s="283" t="s">
        <v>52</v>
      </c>
      <c r="B1333" s="284" t="s">
        <v>0</v>
      </c>
      <c r="C1333" s="284" t="s">
        <v>51</v>
      </c>
      <c r="D1333" s="284"/>
      <c r="E1333" s="284"/>
      <c r="F1333" s="284"/>
      <c r="G1333" s="284"/>
      <c r="H1333" s="284"/>
      <c r="I1333" s="284"/>
      <c r="J1333" s="284"/>
      <c r="K1333" s="284"/>
      <c r="L1333" s="284" t="s">
        <v>105</v>
      </c>
      <c r="M1333" s="284" t="s">
        <v>71</v>
      </c>
      <c r="N1333" s="285" t="s">
        <v>72</v>
      </c>
      <c r="O1333" s="286"/>
      <c r="P1333" s="286"/>
      <c r="Q1333" s="287"/>
      <c r="R1333" s="284" t="s">
        <v>74</v>
      </c>
      <c r="S1333" s="284"/>
      <c r="T1333" s="284"/>
      <c r="U1333" s="284"/>
      <c r="V1333" s="284"/>
      <c r="W1333" s="288" t="s">
        <v>75</v>
      </c>
      <c r="X1333" s="284" t="s">
        <v>76</v>
      </c>
    </row>
    <row r="1334" spans="1:24" s="132" customFormat="1" ht="94.5" customHeight="1">
      <c r="A1334" s="283"/>
      <c r="B1334" s="284"/>
      <c r="C1334" s="157" t="s">
        <v>48</v>
      </c>
      <c r="D1334" s="290" t="s">
        <v>49</v>
      </c>
      <c r="E1334" s="290"/>
      <c r="F1334" s="290"/>
      <c r="G1334" s="291" t="s">
        <v>39</v>
      </c>
      <c r="H1334" s="291"/>
      <c r="I1334" s="291"/>
      <c r="J1334" s="291"/>
      <c r="K1334" s="157" t="s">
        <v>50</v>
      </c>
      <c r="L1334" s="284"/>
      <c r="M1334" s="284"/>
      <c r="N1334" s="284" t="s">
        <v>157</v>
      </c>
      <c r="O1334" s="284"/>
      <c r="P1334" s="130" t="s">
        <v>73</v>
      </c>
      <c r="Q1334" s="129" t="s">
        <v>195</v>
      </c>
      <c r="R1334" s="284" t="s">
        <v>158</v>
      </c>
      <c r="S1334" s="284"/>
      <c r="T1334" s="130" t="s">
        <v>77</v>
      </c>
      <c r="U1334" s="284" t="s">
        <v>159</v>
      </c>
      <c r="V1334" s="284"/>
      <c r="W1334" s="289"/>
      <c r="X1334" s="284"/>
    </row>
    <row r="1335" spans="1:24" s="24" customFormat="1" ht="15">
      <c r="A1335" s="133"/>
      <c r="B1335" s="163"/>
      <c r="C1335" s="164"/>
      <c r="D1335" s="164" t="s">
        <v>48</v>
      </c>
      <c r="E1335" s="164" t="s">
        <v>196</v>
      </c>
      <c r="F1335" s="164" t="s">
        <v>197</v>
      </c>
      <c r="G1335" s="164" t="s">
        <v>48</v>
      </c>
      <c r="H1335" s="164" t="s">
        <v>196</v>
      </c>
      <c r="I1335" s="164" t="s">
        <v>197</v>
      </c>
      <c r="J1335" s="165" t="s">
        <v>69</v>
      </c>
      <c r="K1335" s="164"/>
      <c r="L1335" s="163"/>
      <c r="M1335" s="163"/>
      <c r="N1335" s="163"/>
      <c r="O1335" s="163"/>
      <c r="P1335" s="163"/>
      <c r="Q1335" s="163"/>
      <c r="R1335" s="163"/>
      <c r="S1335" s="163"/>
      <c r="T1335" s="163"/>
      <c r="U1335" s="163"/>
      <c r="V1335" s="163"/>
      <c r="W1335" s="163"/>
      <c r="X1335" s="163"/>
    </row>
    <row r="1336" spans="1:24" ht="15.75">
      <c r="A1336" s="24"/>
      <c r="B1336" s="180" t="s">
        <v>55</v>
      </c>
      <c r="C1336" s="167"/>
      <c r="D1336" s="167"/>
      <c r="E1336" s="167"/>
      <c r="F1336" s="167"/>
      <c r="G1336" s="168"/>
      <c r="H1336" s="168"/>
      <c r="I1336" s="168"/>
      <c r="J1336" s="168"/>
      <c r="K1336" s="169"/>
      <c r="L1336" s="170"/>
      <c r="M1336" s="170"/>
      <c r="N1336" s="170"/>
      <c r="O1336" s="170"/>
      <c r="P1336" s="170"/>
      <c r="Q1336" s="170"/>
      <c r="R1336" s="170"/>
      <c r="S1336" s="170"/>
      <c r="T1336" s="170"/>
      <c r="U1336" s="170"/>
      <c r="V1336" s="170"/>
      <c r="W1336" s="170"/>
      <c r="X1336" s="170"/>
    </row>
    <row r="1337" spans="1:24" ht="30">
      <c r="A1337" s="11"/>
      <c r="B1337" s="152" t="s">
        <v>305</v>
      </c>
      <c r="C1337" s="145">
        <f>D1337+G1337+K1337</f>
        <v>1</v>
      </c>
      <c r="D1337" s="145">
        <v>0</v>
      </c>
      <c r="E1337" s="145"/>
      <c r="F1337" s="145"/>
      <c r="G1337" s="145">
        <v>1</v>
      </c>
      <c r="H1337" s="145">
        <v>1</v>
      </c>
      <c r="I1337" s="145">
        <f aca="true" t="shared" si="650" ref="I1337:I1357">G1337-H1337-J1337</f>
        <v>0</v>
      </c>
      <c r="J1337" s="145"/>
      <c r="K1337" s="145">
        <v>0</v>
      </c>
      <c r="L1337" s="272">
        <v>39670</v>
      </c>
      <c r="M1337" s="146">
        <f>C1337*L1337</f>
        <v>39670</v>
      </c>
      <c r="N1337" s="146">
        <v>4</v>
      </c>
      <c r="O1337" s="146">
        <f>ROUND(M1337*N1337/100,2)</f>
        <v>1586.8</v>
      </c>
      <c r="P1337" s="146"/>
      <c r="Q1337" s="146"/>
      <c r="R1337" s="146"/>
      <c r="S1337" s="146">
        <f>ROUND(M1337*R1337,2)</f>
        <v>0</v>
      </c>
      <c r="T1337" s="146"/>
      <c r="U1337" s="272">
        <v>15</v>
      </c>
      <c r="V1337" s="146">
        <f>ROUND(M1337*U1337/100,2)</f>
        <v>5950.5</v>
      </c>
      <c r="W1337" s="146">
        <f>ROUND((M1337+O1337+S1337+V1337)*0.15,2)</f>
        <v>7081.1</v>
      </c>
      <c r="X1337" s="146">
        <f>M1337+O1337+S1337+V1337+W1337</f>
        <v>54288.4</v>
      </c>
    </row>
    <row r="1338" spans="1:24" ht="15">
      <c r="A1338" s="11"/>
      <c r="B1338" s="152" t="s">
        <v>258</v>
      </c>
      <c r="C1338" s="145">
        <f>D1338+G1338+K1338</f>
        <v>8</v>
      </c>
      <c r="D1338" s="145">
        <v>0</v>
      </c>
      <c r="E1338" s="145"/>
      <c r="F1338" s="145"/>
      <c r="G1338" s="145">
        <f>H1338</f>
        <v>8</v>
      </c>
      <c r="H1338" s="145">
        <v>8</v>
      </c>
      <c r="I1338" s="145">
        <f t="shared" si="650"/>
        <v>0</v>
      </c>
      <c r="J1338" s="145"/>
      <c r="K1338" s="145">
        <v>0</v>
      </c>
      <c r="L1338" s="272">
        <v>28385</v>
      </c>
      <c r="M1338" s="146">
        <f>C1338*L1338</f>
        <v>227080</v>
      </c>
      <c r="N1338" s="146">
        <v>4</v>
      </c>
      <c r="O1338" s="146">
        <f>ROUND(M1338*N1338/100,2)</f>
        <v>9083.2</v>
      </c>
      <c r="P1338" s="146"/>
      <c r="Q1338" s="146"/>
      <c r="R1338" s="146"/>
      <c r="S1338" s="146">
        <f>ROUND(M1338*R1338,2)</f>
        <v>0</v>
      </c>
      <c r="T1338" s="146"/>
      <c r="U1338" s="272">
        <v>15</v>
      </c>
      <c r="V1338" s="146">
        <f>ROUND(M1338*U1338/100,2)</f>
        <v>34062</v>
      </c>
      <c r="W1338" s="146">
        <f>ROUND((M1338+O1338+S1338+V1338)*0.15,2)</f>
        <v>40533.78</v>
      </c>
      <c r="X1338" s="146">
        <f>M1338+O1338+S1338+V1338+W1338</f>
        <v>310758.98</v>
      </c>
    </row>
    <row r="1339" spans="1:24" ht="15" hidden="1">
      <c r="A1339" s="11"/>
      <c r="B1339" s="152"/>
      <c r="C1339" s="145">
        <f>D1339+G1339+K1339</f>
        <v>0</v>
      </c>
      <c r="D1339" s="145">
        <v>0</v>
      </c>
      <c r="E1339" s="145"/>
      <c r="F1339" s="145"/>
      <c r="G1339" s="145">
        <f>H1339</f>
        <v>0</v>
      </c>
      <c r="H1339" s="145"/>
      <c r="I1339" s="145">
        <f>G1339-H1339-J1339</f>
        <v>0</v>
      </c>
      <c r="J1339" s="145"/>
      <c r="K1339" s="145">
        <v>0</v>
      </c>
      <c r="L1339" s="272">
        <v>25343</v>
      </c>
      <c r="M1339" s="146">
        <f>C1339*L1339</f>
        <v>0</v>
      </c>
      <c r="N1339" s="146">
        <v>4</v>
      </c>
      <c r="O1339" s="146">
        <f>ROUND(M1339*N1339/100,2)</f>
        <v>0</v>
      </c>
      <c r="P1339" s="146"/>
      <c r="Q1339" s="146"/>
      <c r="R1339" s="146"/>
      <c r="S1339" s="146">
        <f>ROUND(M1339*R1339,2)</f>
        <v>0</v>
      </c>
      <c r="T1339" s="146"/>
      <c r="U1339" s="146">
        <v>5</v>
      </c>
      <c r="V1339" s="146">
        <f>ROUND(M1339*U1339/100,2)</f>
        <v>0</v>
      </c>
      <c r="W1339" s="146">
        <f>ROUND((M1339+O1339+S1339+V1339)*0.15,2)</f>
        <v>0</v>
      </c>
      <c r="X1339" s="146">
        <f>M1339+O1339+S1339+V1339+W1339</f>
        <v>0</v>
      </c>
    </row>
    <row r="1340" spans="1:24" ht="15">
      <c r="A1340" s="11"/>
      <c r="B1340" s="152" t="s">
        <v>120</v>
      </c>
      <c r="C1340" s="145">
        <f>D1340+G1340+K1340</f>
        <v>1</v>
      </c>
      <c r="D1340" s="145">
        <v>0</v>
      </c>
      <c r="E1340" s="145"/>
      <c r="F1340" s="145"/>
      <c r="G1340" s="145">
        <f>H1340</f>
        <v>1</v>
      </c>
      <c r="H1340" s="145">
        <v>1</v>
      </c>
      <c r="I1340" s="145">
        <f t="shared" si="650"/>
        <v>0</v>
      </c>
      <c r="J1340" s="145"/>
      <c r="K1340" s="145">
        <v>0</v>
      </c>
      <c r="L1340" s="272">
        <f>L1338</f>
        <v>28385</v>
      </c>
      <c r="M1340" s="146">
        <f>C1340*L1340</f>
        <v>28385</v>
      </c>
      <c r="N1340" s="146"/>
      <c r="O1340" s="146">
        <f>ROUND(M1340*N1340/100,2)</f>
        <v>0</v>
      </c>
      <c r="P1340" s="146"/>
      <c r="Q1340" s="146"/>
      <c r="R1340" s="146"/>
      <c r="S1340" s="146">
        <f>ROUND(M1340*R1340,2)</f>
        <v>0</v>
      </c>
      <c r="T1340" s="146"/>
      <c r="U1340" s="146"/>
      <c r="V1340" s="146">
        <f>ROUND(M1340*U1340/100,2)</f>
        <v>0</v>
      </c>
      <c r="W1340" s="146">
        <f>ROUND((M1340+O1340+S1340+V1340)*0.15,2)</f>
        <v>4257.75</v>
      </c>
      <c r="X1340" s="146">
        <f>M1340+O1340+S1340+V1340+W1340</f>
        <v>32642.75</v>
      </c>
    </row>
    <row r="1341" spans="1:24" s="9" customFormat="1" ht="15.75">
      <c r="A1341" s="11"/>
      <c r="B1341" s="153" t="s">
        <v>54</v>
      </c>
      <c r="C1341" s="147">
        <f>SUM(C1337:C1340)</f>
        <v>10</v>
      </c>
      <c r="D1341" s="147">
        <f>SUM(D1337:D1340)</f>
        <v>0</v>
      </c>
      <c r="E1341" s="147">
        <f aca="true" t="shared" si="651" ref="E1341:X1341">SUM(E1337:E1340)</f>
        <v>0</v>
      </c>
      <c r="F1341" s="147">
        <f t="shared" si="651"/>
        <v>0</v>
      </c>
      <c r="G1341" s="147">
        <f>SUM(G1337:G1340)</f>
        <v>10</v>
      </c>
      <c r="H1341" s="147">
        <f t="shared" si="651"/>
        <v>10</v>
      </c>
      <c r="I1341" s="147">
        <f t="shared" si="651"/>
        <v>0</v>
      </c>
      <c r="J1341" s="147">
        <f t="shared" si="651"/>
        <v>0</v>
      </c>
      <c r="K1341" s="147">
        <f t="shared" si="651"/>
        <v>0</v>
      </c>
      <c r="L1341" s="147"/>
      <c r="M1341" s="147">
        <f t="shared" si="651"/>
        <v>295135</v>
      </c>
      <c r="N1341" s="147"/>
      <c r="O1341" s="147">
        <f t="shared" si="651"/>
        <v>10670</v>
      </c>
      <c r="P1341" s="147"/>
      <c r="Q1341" s="147">
        <f t="shared" si="651"/>
        <v>0</v>
      </c>
      <c r="R1341" s="147"/>
      <c r="S1341" s="147">
        <f t="shared" si="651"/>
        <v>0</v>
      </c>
      <c r="T1341" s="147"/>
      <c r="U1341" s="147"/>
      <c r="V1341" s="147">
        <f t="shared" si="651"/>
        <v>40012.5</v>
      </c>
      <c r="W1341" s="147">
        <f t="shared" si="651"/>
        <v>51872.63</v>
      </c>
      <c r="X1341" s="147">
        <f t="shared" si="651"/>
        <v>397690.13</v>
      </c>
    </row>
    <row r="1342" spans="1:24" ht="15.75">
      <c r="A1342" s="9"/>
      <c r="B1342" s="171" t="s">
        <v>56</v>
      </c>
      <c r="C1342" s="145"/>
      <c r="D1342" s="147"/>
      <c r="E1342" s="147"/>
      <c r="F1342" s="147"/>
      <c r="G1342" s="148"/>
      <c r="H1342" s="148"/>
      <c r="I1342" s="145"/>
      <c r="J1342" s="148"/>
      <c r="K1342" s="146"/>
      <c r="L1342" s="149"/>
      <c r="M1342" s="149"/>
      <c r="N1342" s="149"/>
      <c r="O1342" s="149"/>
      <c r="P1342" s="149"/>
      <c r="Q1342" s="149"/>
      <c r="R1342" s="149"/>
      <c r="S1342" s="149"/>
      <c r="T1342" s="149"/>
      <c r="U1342" s="149"/>
      <c r="V1342" s="149"/>
      <c r="W1342" s="149"/>
      <c r="X1342" s="149"/>
    </row>
    <row r="1343" spans="1:24" ht="22.5" customHeight="1">
      <c r="A1343" s="11"/>
      <c r="B1343" s="154" t="s">
        <v>95</v>
      </c>
      <c r="C1343" s="145">
        <f>G1343</f>
        <v>1</v>
      </c>
      <c r="D1343" s="145">
        <v>0</v>
      </c>
      <c r="E1343" s="145"/>
      <c r="F1343" s="145"/>
      <c r="G1343" s="145">
        <v>1</v>
      </c>
      <c r="H1343" s="145">
        <v>1</v>
      </c>
      <c r="I1343" s="145">
        <f t="shared" si="650"/>
        <v>0</v>
      </c>
      <c r="J1343" s="145"/>
      <c r="K1343" s="145">
        <v>0</v>
      </c>
      <c r="L1343" s="149">
        <v>18432</v>
      </c>
      <c r="M1343" s="149">
        <f>C1343*L1343</f>
        <v>18432</v>
      </c>
      <c r="N1343" s="149">
        <v>4</v>
      </c>
      <c r="O1343" s="149">
        <f>ROUND(M1343*N1343/100,2)</f>
        <v>737.28</v>
      </c>
      <c r="P1343" s="149"/>
      <c r="Q1343" s="149"/>
      <c r="R1343" s="149"/>
      <c r="S1343" s="149">
        <f>ROUND(M1343*R1343,2)</f>
        <v>0</v>
      </c>
      <c r="T1343" s="149"/>
      <c r="U1343" s="149">
        <v>15</v>
      </c>
      <c r="V1343" s="146">
        <f>ROUND(M1343*U1343/100,2)</f>
        <v>2764.8</v>
      </c>
      <c r="W1343" s="149">
        <f>ROUND((M1343+O1343+S1343+V1343)*0.15,2)</f>
        <v>3290.11</v>
      </c>
      <c r="X1343" s="149">
        <f>M1343+O1343+S1343+V1343+W1343</f>
        <v>25224.19</v>
      </c>
    </row>
    <row r="1344" spans="1:24" ht="28.5" customHeight="1">
      <c r="A1344" s="11"/>
      <c r="B1344" s="152" t="s">
        <v>301</v>
      </c>
      <c r="C1344" s="145">
        <f>G1344</f>
        <v>17.25</v>
      </c>
      <c r="D1344" s="145">
        <v>0</v>
      </c>
      <c r="E1344" s="145"/>
      <c r="F1344" s="145"/>
      <c r="G1344" s="145">
        <f>H1344</f>
        <v>17.25</v>
      </c>
      <c r="H1344" s="145">
        <v>17.25</v>
      </c>
      <c r="I1344" s="145">
        <f t="shared" si="650"/>
        <v>0</v>
      </c>
      <c r="J1344" s="145"/>
      <c r="K1344" s="145">
        <v>0</v>
      </c>
      <c r="L1344" s="149">
        <v>16070</v>
      </c>
      <c r="M1344" s="146">
        <f>C1344*L1344</f>
        <v>277207.5</v>
      </c>
      <c r="N1344" s="149">
        <v>4</v>
      </c>
      <c r="O1344" s="146">
        <f>ROUND(M1344*N1344/100,2)</f>
        <v>11088.3</v>
      </c>
      <c r="P1344" s="149"/>
      <c r="Q1344" s="149"/>
      <c r="R1344" s="149"/>
      <c r="S1344" s="149">
        <f>ROUND(M1344*R1344,2)</f>
        <v>0</v>
      </c>
      <c r="T1344" s="149"/>
      <c r="U1344" s="149">
        <v>15</v>
      </c>
      <c r="V1344" s="149">
        <f>ROUND(M1344*U1344/100,2)</f>
        <v>41581.13</v>
      </c>
      <c r="W1344" s="149">
        <f>ROUND((M1344+O1344+S1344+V1344)*0.15,2)</f>
        <v>49481.54</v>
      </c>
      <c r="X1344" s="149">
        <f>M1344+O1344+S1344+V1344+W1344</f>
        <v>379358.47</v>
      </c>
    </row>
    <row r="1345" spans="1:24" ht="18" customHeight="1" hidden="1">
      <c r="A1345" s="11"/>
      <c r="B1345" s="154" t="s">
        <v>99</v>
      </c>
      <c r="C1345" s="145">
        <f>D1345+G1345+K1345</f>
        <v>0</v>
      </c>
      <c r="D1345" s="145">
        <v>0</v>
      </c>
      <c r="E1345" s="145"/>
      <c r="F1345" s="145"/>
      <c r="G1345" s="145">
        <f>H1345</f>
        <v>0</v>
      </c>
      <c r="H1345" s="145">
        <v>0</v>
      </c>
      <c r="I1345" s="145">
        <f t="shared" si="650"/>
        <v>0</v>
      </c>
      <c r="J1345" s="145"/>
      <c r="K1345" s="145">
        <v>0</v>
      </c>
      <c r="L1345" s="149">
        <v>12207</v>
      </c>
      <c r="M1345" s="149">
        <f>C1345*L1345</f>
        <v>0</v>
      </c>
      <c r="N1345" s="149">
        <v>15</v>
      </c>
      <c r="O1345" s="149">
        <f>ROUND(M1345*N1345/100,2)</f>
        <v>0</v>
      </c>
      <c r="P1345" s="149"/>
      <c r="Q1345" s="149"/>
      <c r="R1345" s="149"/>
      <c r="S1345" s="149">
        <f>ROUND(M1345*R1345,2)</f>
        <v>0</v>
      </c>
      <c r="T1345" s="149"/>
      <c r="U1345" s="149">
        <v>5</v>
      </c>
      <c r="V1345" s="149">
        <f>ROUND(M1345*U1345/100,2)</f>
        <v>0</v>
      </c>
      <c r="W1345" s="149">
        <f>ROUND((M1345+O1345+S1345+V1345)*0.15,2)</f>
        <v>0</v>
      </c>
      <c r="X1345" s="149">
        <f>M1345+O1345+S1345+V1345+W1345</f>
        <v>0</v>
      </c>
    </row>
    <row r="1346" spans="1:24" ht="21" customHeight="1">
      <c r="A1346" s="11"/>
      <c r="B1346" s="154" t="s">
        <v>34</v>
      </c>
      <c r="C1346" s="145">
        <f>G1346</f>
        <v>2</v>
      </c>
      <c r="D1346" s="145">
        <v>0</v>
      </c>
      <c r="E1346" s="145"/>
      <c r="F1346" s="145"/>
      <c r="G1346" s="145">
        <f>H1346</f>
        <v>2</v>
      </c>
      <c r="H1346" s="145">
        <v>2</v>
      </c>
      <c r="I1346" s="145">
        <f t="shared" si="650"/>
        <v>0</v>
      </c>
      <c r="J1346" s="145"/>
      <c r="K1346" s="145">
        <v>0</v>
      </c>
      <c r="L1346" s="149">
        <v>17963</v>
      </c>
      <c r="M1346" s="149">
        <f>C1346*L1346</f>
        <v>35926</v>
      </c>
      <c r="N1346" s="149">
        <v>4</v>
      </c>
      <c r="O1346" s="149">
        <f>ROUND(M1346*N1346/100,2)</f>
        <v>1437.04</v>
      </c>
      <c r="P1346" s="149"/>
      <c r="Q1346" s="149"/>
      <c r="R1346" s="149"/>
      <c r="S1346" s="149">
        <f>ROUND(M1346*R1346,2)</f>
        <v>0</v>
      </c>
      <c r="T1346" s="149"/>
      <c r="U1346" s="149">
        <v>15</v>
      </c>
      <c r="V1346" s="146">
        <f>ROUND(M1346*U1346/100,2)</f>
        <v>5388.9</v>
      </c>
      <c r="W1346" s="149">
        <f>ROUND((M1346+O1346+S1346+V1346)*0.15,2)</f>
        <v>6412.79</v>
      </c>
      <c r="X1346" s="149">
        <f>M1346+O1346+S1346+V1346+W1346</f>
        <v>49164.73</v>
      </c>
    </row>
    <row r="1347" spans="1:24" ht="21.75" customHeight="1">
      <c r="A1347" s="11"/>
      <c r="B1347" s="154" t="s">
        <v>18</v>
      </c>
      <c r="C1347" s="145">
        <f>D1347+G1347+K1347</f>
        <v>2</v>
      </c>
      <c r="D1347" s="145">
        <v>0</v>
      </c>
      <c r="E1347" s="145"/>
      <c r="F1347" s="145"/>
      <c r="G1347" s="145">
        <v>2</v>
      </c>
      <c r="H1347" s="145">
        <v>2</v>
      </c>
      <c r="I1347" s="145">
        <f t="shared" si="650"/>
        <v>0</v>
      </c>
      <c r="J1347" s="145"/>
      <c r="K1347" s="145">
        <v>0</v>
      </c>
      <c r="L1347" s="149">
        <f>L1346</f>
        <v>17963</v>
      </c>
      <c r="M1347" s="149">
        <f>C1347*L1347</f>
        <v>35926</v>
      </c>
      <c r="N1347" s="149">
        <v>4</v>
      </c>
      <c r="O1347" s="149">
        <f>ROUND(M1347*N1347/100,2)</f>
        <v>1437.04</v>
      </c>
      <c r="P1347" s="149"/>
      <c r="Q1347" s="149"/>
      <c r="R1347" s="149"/>
      <c r="S1347" s="149">
        <f>ROUND(M1347*R1347,2)</f>
        <v>0</v>
      </c>
      <c r="T1347" s="149"/>
      <c r="U1347" s="149"/>
      <c r="V1347" s="149">
        <f>ROUND(M1347*U1347/100,2)</f>
        <v>0</v>
      </c>
      <c r="W1347" s="149">
        <f>ROUND((M1347+O1347+S1347+V1347)*0.15,2)</f>
        <v>5604.46</v>
      </c>
      <c r="X1347" s="146">
        <f>M1347+O1347+S1347+V1347+W1347</f>
        <v>42967.5</v>
      </c>
    </row>
    <row r="1348" spans="1:24" s="9" customFormat="1" ht="18" customHeight="1">
      <c r="A1348" s="11"/>
      <c r="B1348" s="153" t="s">
        <v>54</v>
      </c>
      <c r="C1348" s="147">
        <f>SUM(C1343:C1347)</f>
        <v>22.25</v>
      </c>
      <c r="D1348" s="147">
        <f>SUM(D1343:D1347)</f>
        <v>0</v>
      </c>
      <c r="E1348" s="147"/>
      <c r="F1348" s="147"/>
      <c r="G1348" s="147">
        <f>SUM(G1343:G1347)</f>
        <v>22.25</v>
      </c>
      <c r="H1348" s="147">
        <f>SUM(H1343:H1347)</f>
        <v>22.25</v>
      </c>
      <c r="I1348" s="147">
        <f t="shared" si="650"/>
        <v>0</v>
      </c>
      <c r="J1348" s="147"/>
      <c r="K1348" s="147">
        <f>SUM(K1343:K1347)</f>
        <v>0</v>
      </c>
      <c r="L1348" s="147"/>
      <c r="M1348" s="147">
        <f aca="true" t="shared" si="652" ref="M1348:X1348">SUM(M1343:M1347)</f>
        <v>367491.5</v>
      </c>
      <c r="N1348" s="147"/>
      <c r="O1348" s="147">
        <f t="shared" si="652"/>
        <v>14699.66</v>
      </c>
      <c r="P1348" s="147"/>
      <c r="Q1348" s="147">
        <f t="shared" si="652"/>
        <v>0</v>
      </c>
      <c r="R1348" s="147"/>
      <c r="S1348" s="147">
        <f t="shared" si="652"/>
        <v>0</v>
      </c>
      <c r="T1348" s="147"/>
      <c r="U1348" s="147">
        <f t="shared" si="652"/>
        <v>50</v>
      </c>
      <c r="V1348" s="147">
        <f t="shared" si="652"/>
        <v>49734.83</v>
      </c>
      <c r="W1348" s="147">
        <f t="shared" si="652"/>
        <v>64788.9</v>
      </c>
      <c r="X1348" s="147">
        <f t="shared" si="652"/>
        <v>496714.88999999996</v>
      </c>
    </row>
    <row r="1349" spans="1:24" ht="15.75">
      <c r="A1349" s="9"/>
      <c r="B1349" s="171" t="s">
        <v>57</v>
      </c>
      <c r="C1349" s="145"/>
      <c r="D1349" s="147"/>
      <c r="E1349" s="147"/>
      <c r="F1349" s="147"/>
      <c r="G1349" s="148"/>
      <c r="H1349" s="148"/>
      <c r="I1349" s="145"/>
      <c r="J1349" s="148"/>
      <c r="K1349" s="146"/>
      <c r="L1349" s="149"/>
      <c r="M1349" s="149"/>
      <c r="N1349" s="149"/>
      <c r="O1349" s="149"/>
      <c r="P1349" s="149"/>
      <c r="Q1349" s="149"/>
      <c r="R1349" s="149"/>
      <c r="S1349" s="149"/>
      <c r="T1349" s="149"/>
      <c r="U1349" s="149"/>
      <c r="V1349" s="149"/>
      <c r="W1349" s="149"/>
      <c r="X1349" s="149"/>
    </row>
    <row r="1350" spans="1:24" ht="15" hidden="1">
      <c r="A1350" s="11"/>
      <c r="B1350" s="154" t="s">
        <v>7</v>
      </c>
      <c r="C1350" s="145">
        <f>D1350+G1350+K1350</f>
        <v>0</v>
      </c>
      <c r="D1350" s="145">
        <v>0</v>
      </c>
      <c r="E1350" s="145"/>
      <c r="F1350" s="145"/>
      <c r="G1350" s="145">
        <v>0</v>
      </c>
      <c r="H1350" s="145">
        <v>0</v>
      </c>
      <c r="I1350" s="145">
        <f t="shared" si="650"/>
        <v>0</v>
      </c>
      <c r="J1350" s="145"/>
      <c r="K1350" s="145">
        <v>0</v>
      </c>
      <c r="L1350" s="149">
        <v>10951</v>
      </c>
      <c r="M1350" s="149">
        <f>C1350*L1350</f>
        <v>0</v>
      </c>
      <c r="N1350" s="149">
        <v>4</v>
      </c>
      <c r="O1350" s="149">
        <f>ROUND(M1350*N1350/100,2)</f>
        <v>0</v>
      </c>
      <c r="P1350" s="149"/>
      <c r="Q1350" s="149"/>
      <c r="R1350" s="149"/>
      <c r="S1350" s="149">
        <f>ROUND(M1350*R1350,2)</f>
        <v>0</v>
      </c>
      <c r="T1350" s="149"/>
      <c r="U1350" s="149"/>
      <c r="V1350" s="149">
        <f>ROUND(M1350*U1350/100,2)</f>
        <v>0</v>
      </c>
      <c r="W1350" s="149">
        <f>ROUND((M1350+O1350+S1350+V1350)*0.15,2)</f>
        <v>0</v>
      </c>
      <c r="X1350" s="149">
        <f>M1350+O1350+S1350+V1350+W1350</f>
        <v>0</v>
      </c>
    </row>
    <row r="1351" spans="1:24" ht="30">
      <c r="A1351" s="11"/>
      <c r="B1351" s="152" t="s">
        <v>306</v>
      </c>
      <c r="C1351" s="145">
        <v>4.75</v>
      </c>
      <c r="D1351" s="145">
        <v>0</v>
      </c>
      <c r="E1351" s="145"/>
      <c r="F1351" s="145"/>
      <c r="G1351" s="145">
        <f>H1351</f>
        <v>4.75</v>
      </c>
      <c r="H1351" s="145">
        <v>4.75</v>
      </c>
      <c r="I1351" s="145">
        <f>G1351-H1351-J1351</f>
        <v>0</v>
      </c>
      <c r="J1351" s="145"/>
      <c r="K1351" s="145"/>
      <c r="L1351" s="149">
        <v>12266</v>
      </c>
      <c r="M1351" s="146">
        <f>C1351*L1351</f>
        <v>58263.5</v>
      </c>
      <c r="N1351" s="149">
        <v>4</v>
      </c>
      <c r="O1351" s="149">
        <f>ROUND(M1351*N1351/100,2)</f>
        <v>2330.54</v>
      </c>
      <c r="P1351" s="149"/>
      <c r="Q1351" s="149"/>
      <c r="R1351" s="149"/>
      <c r="S1351" s="149"/>
      <c r="T1351" s="149"/>
      <c r="U1351" s="149">
        <v>15</v>
      </c>
      <c r="V1351" s="149">
        <f>ROUND(M1351*U1351/100,2)</f>
        <v>8739.53</v>
      </c>
      <c r="W1351" s="149">
        <f>ROUND((M1351+O1351+S1351+V1351)*0.15,2)</f>
        <v>10400.04</v>
      </c>
      <c r="X1351" s="149">
        <f>M1351+O1351+S1351+V1351+W1351</f>
        <v>79733.61000000002</v>
      </c>
    </row>
    <row r="1352" spans="1:24" s="9" customFormat="1" ht="15.75">
      <c r="A1352" s="11"/>
      <c r="B1352" s="153" t="s">
        <v>54</v>
      </c>
      <c r="C1352" s="147">
        <f>SUM(C1350:C1351)</f>
        <v>4.75</v>
      </c>
      <c r="D1352" s="147">
        <f aca="true" t="shared" si="653" ref="D1352:X1352">SUM(D1350:D1351)</f>
        <v>0</v>
      </c>
      <c r="E1352" s="147">
        <f t="shared" si="653"/>
        <v>0</v>
      </c>
      <c r="F1352" s="147">
        <f t="shared" si="653"/>
        <v>0</v>
      </c>
      <c r="G1352" s="147">
        <f t="shared" si="653"/>
        <v>4.75</v>
      </c>
      <c r="H1352" s="147">
        <f t="shared" si="653"/>
        <v>4.75</v>
      </c>
      <c r="I1352" s="147">
        <f t="shared" si="653"/>
        <v>0</v>
      </c>
      <c r="J1352" s="147">
        <f t="shared" si="653"/>
        <v>0</v>
      </c>
      <c r="K1352" s="147">
        <f t="shared" si="653"/>
        <v>0</v>
      </c>
      <c r="L1352" s="147"/>
      <c r="M1352" s="147">
        <f t="shared" si="653"/>
        <v>58263.5</v>
      </c>
      <c r="N1352" s="147"/>
      <c r="O1352" s="147">
        <f t="shared" si="653"/>
        <v>2330.54</v>
      </c>
      <c r="P1352" s="147"/>
      <c r="Q1352" s="147">
        <f t="shared" si="653"/>
        <v>0</v>
      </c>
      <c r="R1352" s="147"/>
      <c r="S1352" s="147">
        <f t="shared" si="653"/>
        <v>0</v>
      </c>
      <c r="T1352" s="147"/>
      <c r="U1352" s="147">
        <f t="shared" si="653"/>
        <v>15</v>
      </c>
      <c r="V1352" s="147">
        <f t="shared" si="653"/>
        <v>8739.53</v>
      </c>
      <c r="W1352" s="147">
        <f t="shared" si="653"/>
        <v>10400.04</v>
      </c>
      <c r="X1352" s="147">
        <f t="shared" si="653"/>
        <v>79733.61000000002</v>
      </c>
    </row>
    <row r="1353" spans="1:24" ht="15.75">
      <c r="A1353" s="9"/>
      <c r="B1353" s="180" t="s">
        <v>58</v>
      </c>
      <c r="C1353" s="145"/>
      <c r="D1353" s="147"/>
      <c r="E1353" s="147"/>
      <c r="F1353" s="147"/>
      <c r="G1353" s="148"/>
      <c r="H1353" s="148"/>
      <c r="I1353" s="145"/>
      <c r="J1353" s="148"/>
      <c r="K1353" s="146"/>
      <c r="L1353" s="149"/>
      <c r="M1353" s="149"/>
      <c r="N1353" s="149"/>
      <c r="O1353" s="149"/>
      <c r="P1353" s="149"/>
      <c r="Q1353" s="149"/>
      <c r="R1353" s="149"/>
      <c r="S1353" s="149"/>
      <c r="T1353" s="149"/>
      <c r="U1353" s="149"/>
      <c r="V1353" s="149"/>
      <c r="W1353" s="149"/>
      <c r="X1353" s="149"/>
    </row>
    <row r="1354" spans="1:24" ht="15">
      <c r="A1354" s="11"/>
      <c r="B1354" s="154" t="s">
        <v>255</v>
      </c>
      <c r="C1354" s="145">
        <f>D1354+G1354+K1354</f>
        <v>1</v>
      </c>
      <c r="D1354" s="145">
        <v>0</v>
      </c>
      <c r="E1354" s="145"/>
      <c r="F1354" s="145"/>
      <c r="G1354" s="145">
        <v>1</v>
      </c>
      <c r="H1354" s="145">
        <v>1</v>
      </c>
      <c r="I1354" s="145">
        <f t="shared" si="650"/>
        <v>0</v>
      </c>
      <c r="J1354" s="145"/>
      <c r="K1354" s="145">
        <v>0</v>
      </c>
      <c r="L1354" s="149">
        <v>10533</v>
      </c>
      <c r="M1354" s="149">
        <f>C1354*L1354</f>
        <v>10533</v>
      </c>
      <c r="N1354" s="149">
        <v>4</v>
      </c>
      <c r="O1354" s="149">
        <f>ROUND(M1354*N1354/100,2)</f>
        <v>421.32</v>
      </c>
      <c r="P1354" s="149"/>
      <c r="Q1354" s="149"/>
      <c r="R1354" s="149"/>
      <c r="S1354" s="149">
        <f>ROUND(M1354*R1354,2)</f>
        <v>0</v>
      </c>
      <c r="T1354" s="149"/>
      <c r="U1354" s="149">
        <v>15</v>
      </c>
      <c r="V1354" s="149">
        <f>ROUND(M1354*U1354/100,2)</f>
        <v>1579.95</v>
      </c>
      <c r="W1354" s="149">
        <f>ROUND((M1354+O1354+S1354+V1354)*0.15,2)</f>
        <v>1880.14</v>
      </c>
      <c r="X1354" s="149">
        <f>M1354+O1354+S1354+V1354+W1354</f>
        <v>14414.41</v>
      </c>
    </row>
    <row r="1355" spans="1:24" ht="15">
      <c r="A1355" s="11"/>
      <c r="B1355" s="154" t="s">
        <v>276</v>
      </c>
      <c r="C1355" s="145">
        <f>D1355+G1355+K1355</f>
        <v>2</v>
      </c>
      <c r="D1355" s="145">
        <v>0</v>
      </c>
      <c r="E1355" s="145"/>
      <c r="F1355" s="145"/>
      <c r="G1355" s="145">
        <f>H1355</f>
        <v>2</v>
      </c>
      <c r="H1355" s="145">
        <v>2</v>
      </c>
      <c r="I1355" s="145">
        <v>0</v>
      </c>
      <c r="J1355" s="145"/>
      <c r="K1355" s="145">
        <v>0</v>
      </c>
      <c r="L1355" s="149">
        <f>L1354</f>
        <v>10533</v>
      </c>
      <c r="M1355" s="149">
        <f>C1355*L1355</f>
        <v>21066</v>
      </c>
      <c r="N1355" s="149">
        <v>4</v>
      </c>
      <c r="O1355" s="149">
        <f>ROUND(M1355*N1355/100,2)</f>
        <v>842.64</v>
      </c>
      <c r="P1355" s="149"/>
      <c r="Q1355" s="149"/>
      <c r="R1355" s="149"/>
      <c r="S1355" s="149"/>
      <c r="T1355" s="149"/>
      <c r="U1355" s="149">
        <v>5</v>
      </c>
      <c r="V1355" s="146">
        <f>ROUND(M1355*U1355/100,2)</f>
        <v>1053.3</v>
      </c>
      <c r="W1355" s="149">
        <f>ROUND((M1355+O1355+S1355+V1355)*0.15,2)</f>
        <v>3444.29</v>
      </c>
      <c r="X1355" s="149">
        <f>M1355+O1355+S1355+V1355+W1355</f>
        <v>26406.23</v>
      </c>
    </row>
    <row r="1356" spans="1:24" ht="15">
      <c r="A1356" s="11"/>
      <c r="B1356" s="154" t="s">
        <v>323</v>
      </c>
      <c r="C1356" s="145">
        <f>D1356+G1356+K1356</f>
        <v>4</v>
      </c>
      <c r="D1356" s="145">
        <v>0</v>
      </c>
      <c r="E1356" s="145"/>
      <c r="F1356" s="145"/>
      <c r="G1356" s="145">
        <f>H1356</f>
        <v>4</v>
      </c>
      <c r="H1356" s="145">
        <v>4</v>
      </c>
      <c r="I1356" s="145">
        <f t="shared" si="650"/>
        <v>0</v>
      </c>
      <c r="J1356" s="145"/>
      <c r="K1356" s="145">
        <v>0</v>
      </c>
      <c r="L1356" s="149">
        <f>L1354</f>
        <v>10533</v>
      </c>
      <c r="M1356" s="149">
        <f>C1356*L1356</f>
        <v>42132</v>
      </c>
      <c r="N1356" s="149">
        <v>4</v>
      </c>
      <c r="O1356" s="149">
        <f>ROUND(M1356*N1356/100,2)</f>
        <v>1685.28</v>
      </c>
      <c r="P1356" s="149"/>
      <c r="Q1356" s="149"/>
      <c r="R1356" s="149"/>
      <c r="S1356" s="149">
        <f>ROUND(M1356*R1356,2)</f>
        <v>0</v>
      </c>
      <c r="T1356" s="149"/>
      <c r="U1356" s="149">
        <v>10</v>
      </c>
      <c r="V1356" s="146">
        <f>ROUND(M1356*U1356/100,2)</f>
        <v>4213.2</v>
      </c>
      <c r="W1356" s="149">
        <f>ROUND((M1356+O1356+S1356+V1356)*0.15,2)</f>
        <v>7204.57</v>
      </c>
      <c r="X1356" s="149">
        <f>M1356+O1356+S1356+V1356+W1356</f>
        <v>55235.049999999996</v>
      </c>
    </row>
    <row r="1357" spans="1:24" ht="30">
      <c r="A1357" s="11"/>
      <c r="B1357" s="152" t="s">
        <v>199</v>
      </c>
      <c r="C1357" s="145">
        <f>D1357+G1357+K1357</f>
        <v>0.5</v>
      </c>
      <c r="D1357" s="145">
        <v>0</v>
      </c>
      <c r="E1357" s="145"/>
      <c r="F1357" s="145"/>
      <c r="G1357" s="145">
        <v>0.5</v>
      </c>
      <c r="H1357" s="145">
        <v>0.5</v>
      </c>
      <c r="I1357" s="145">
        <f t="shared" si="650"/>
        <v>0</v>
      </c>
      <c r="J1357" s="145"/>
      <c r="K1357" s="145">
        <v>0</v>
      </c>
      <c r="L1357" s="149">
        <v>17963</v>
      </c>
      <c r="M1357" s="146">
        <f>C1357*L1357</f>
        <v>8981.5</v>
      </c>
      <c r="N1357" s="149">
        <v>4</v>
      </c>
      <c r="O1357" s="149">
        <f>ROUND(M1357*N1357/100,2)</f>
        <v>359.26</v>
      </c>
      <c r="P1357" s="149"/>
      <c r="Q1357" s="149"/>
      <c r="R1357" s="149"/>
      <c r="S1357" s="149">
        <f>ROUND(M1357*R1357,2)</f>
        <v>0</v>
      </c>
      <c r="T1357" s="149"/>
      <c r="U1357" s="149">
        <v>15</v>
      </c>
      <c r="V1357" s="149">
        <f>ROUND(M1357*U1357/100,2)</f>
        <v>1347.23</v>
      </c>
      <c r="W1357" s="146">
        <f>ROUND((M1357+O1357+S1357+V1357)*0.15,2)</f>
        <v>1603.2</v>
      </c>
      <c r="X1357" s="149">
        <f>M1357+O1357+S1357+V1357+W1357</f>
        <v>12291.19</v>
      </c>
    </row>
    <row r="1358" spans="1:24" s="142" customFormat="1" ht="15.75">
      <c r="A1358" s="11"/>
      <c r="B1358" s="153" t="s">
        <v>54</v>
      </c>
      <c r="C1358" s="147">
        <f>SUM(C1354:C1357)</f>
        <v>7.5</v>
      </c>
      <c r="D1358" s="147">
        <f aca="true" t="shared" si="654" ref="D1358:X1358">SUM(D1354:D1357)</f>
        <v>0</v>
      </c>
      <c r="E1358" s="147">
        <f t="shared" si="654"/>
        <v>0</v>
      </c>
      <c r="F1358" s="147">
        <f t="shared" si="654"/>
        <v>0</v>
      </c>
      <c r="G1358" s="147">
        <f t="shared" si="654"/>
        <v>7.5</v>
      </c>
      <c r="H1358" s="147">
        <f t="shared" si="654"/>
        <v>7.5</v>
      </c>
      <c r="I1358" s="147">
        <f t="shared" si="654"/>
        <v>0</v>
      </c>
      <c r="J1358" s="147">
        <f t="shared" si="654"/>
        <v>0</v>
      </c>
      <c r="K1358" s="147">
        <f t="shared" si="654"/>
        <v>0</v>
      </c>
      <c r="L1358" s="147"/>
      <c r="M1358" s="147">
        <f t="shared" si="654"/>
        <v>82712.5</v>
      </c>
      <c r="N1358" s="147"/>
      <c r="O1358" s="147">
        <f t="shared" si="654"/>
        <v>3308.5</v>
      </c>
      <c r="P1358" s="147">
        <f t="shared" si="654"/>
        <v>0</v>
      </c>
      <c r="Q1358" s="147"/>
      <c r="R1358" s="147"/>
      <c r="S1358" s="147">
        <f t="shared" si="654"/>
        <v>0</v>
      </c>
      <c r="T1358" s="147"/>
      <c r="U1358" s="147">
        <f t="shared" si="654"/>
        <v>45</v>
      </c>
      <c r="V1358" s="147">
        <f t="shared" si="654"/>
        <v>8193.68</v>
      </c>
      <c r="W1358" s="147">
        <f t="shared" si="654"/>
        <v>14132.2</v>
      </c>
      <c r="X1358" s="147">
        <f t="shared" si="654"/>
        <v>108346.88</v>
      </c>
    </row>
    <row r="1359" spans="1:24" s="8" customFormat="1" ht="15.75">
      <c r="A1359" s="142"/>
      <c r="B1359" s="151" t="s">
        <v>55</v>
      </c>
      <c r="C1359" s="144">
        <f aca="true" t="shared" si="655" ref="C1359:K1359">C1341</f>
        <v>10</v>
      </c>
      <c r="D1359" s="150">
        <f t="shared" si="655"/>
        <v>0</v>
      </c>
      <c r="E1359" s="150">
        <f t="shared" si="655"/>
        <v>0</v>
      </c>
      <c r="F1359" s="150">
        <f t="shared" si="655"/>
        <v>0</v>
      </c>
      <c r="G1359" s="150">
        <f t="shared" si="655"/>
        <v>10</v>
      </c>
      <c r="H1359" s="150">
        <f t="shared" si="655"/>
        <v>10</v>
      </c>
      <c r="I1359" s="150">
        <f t="shared" si="655"/>
        <v>0</v>
      </c>
      <c r="J1359" s="150">
        <f t="shared" si="655"/>
        <v>0</v>
      </c>
      <c r="K1359" s="150">
        <f t="shared" si="655"/>
        <v>0</v>
      </c>
      <c r="L1359" s="150"/>
      <c r="M1359" s="150">
        <f aca="true" t="shared" si="656" ref="M1359:X1359">M1341</f>
        <v>295135</v>
      </c>
      <c r="N1359" s="150"/>
      <c r="O1359" s="150">
        <f t="shared" si="656"/>
        <v>10670</v>
      </c>
      <c r="P1359" s="150"/>
      <c r="Q1359" s="150"/>
      <c r="R1359" s="150"/>
      <c r="S1359" s="150">
        <f t="shared" si="656"/>
        <v>0</v>
      </c>
      <c r="T1359" s="150"/>
      <c r="U1359" s="150"/>
      <c r="V1359" s="150">
        <f t="shared" si="656"/>
        <v>40012.5</v>
      </c>
      <c r="W1359" s="150">
        <f t="shared" si="656"/>
        <v>51872.63</v>
      </c>
      <c r="X1359" s="150">
        <f t="shared" si="656"/>
        <v>397690.13</v>
      </c>
    </row>
    <row r="1360" spans="1:24" s="8" customFormat="1" ht="15.75">
      <c r="A1360" s="58"/>
      <c r="B1360" s="151" t="s">
        <v>56</v>
      </c>
      <c r="C1360" s="144">
        <f aca="true" t="shared" si="657" ref="C1360:K1360">C1348</f>
        <v>22.25</v>
      </c>
      <c r="D1360" s="150">
        <f t="shared" si="657"/>
        <v>0</v>
      </c>
      <c r="E1360" s="150">
        <f t="shared" si="657"/>
        <v>0</v>
      </c>
      <c r="F1360" s="150">
        <f t="shared" si="657"/>
        <v>0</v>
      </c>
      <c r="G1360" s="150">
        <f t="shared" si="657"/>
        <v>22.25</v>
      </c>
      <c r="H1360" s="150">
        <f t="shared" si="657"/>
        <v>22.25</v>
      </c>
      <c r="I1360" s="150">
        <f t="shared" si="657"/>
        <v>0</v>
      </c>
      <c r="J1360" s="150">
        <f t="shared" si="657"/>
        <v>0</v>
      </c>
      <c r="K1360" s="150">
        <f t="shared" si="657"/>
        <v>0</v>
      </c>
      <c r="L1360" s="150"/>
      <c r="M1360" s="150">
        <f aca="true" t="shared" si="658" ref="M1360:X1360">M1348</f>
        <v>367491.5</v>
      </c>
      <c r="N1360" s="150"/>
      <c r="O1360" s="150">
        <f t="shared" si="658"/>
        <v>14699.66</v>
      </c>
      <c r="P1360" s="150"/>
      <c r="Q1360" s="150"/>
      <c r="R1360" s="150"/>
      <c r="S1360" s="150">
        <f t="shared" si="658"/>
        <v>0</v>
      </c>
      <c r="T1360" s="150"/>
      <c r="U1360" s="150"/>
      <c r="V1360" s="150">
        <f t="shared" si="658"/>
        <v>49734.83</v>
      </c>
      <c r="W1360" s="150">
        <f t="shared" si="658"/>
        <v>64788.9</v>
      </c>
      <c r="X1360" s="150">
        <f t="shared" si="658"/>
        <v>496714.88999999996</v>
      </c>
    </row>
    <row r="1361" spans="1:24" s="8" customFormat="1" ht="15.75">
      <c r="A1361" s="58"/>
      <c r="B1361" s="151" t="s">
        <v>57</v>
      </c>
      <c r="C1361" s="144">
        <f>C1352</f>
        <v>4.75</v>
      </c>
      <c r="D1361" s="150">
        <f aca="true" t="shared" si="659" ref="D1361:K1361">D1352</f>
        <v>0</v>
      </c>
      <c r="E1361" s="150">
        <f t="shared" si="659"/>
        <v>0</v>
      </c>
      <c r="F1361" s="150">
        <f t="shared" si="659"/>
        <v>0</v>
      </c>
      <c r="G1361" s="150">
        <f t="shared" si="659"/>
        <v>4.75</v>
      </c>
      <c r="H1361" s="150">
        <f t="shared" si="659"/>
        <v>4.75</v>
      </c>
      <c r="I1361" s="150">
        <f t="shared" si="659"/>
        <v>0</v>
      </c>
      <c r="J1361" s="150">
        <f t="shared" si="659"/>
        <v>0</v>
      </c>
      <c r="K1361" s="150">
        <f t="shared" si="659"/>
        <v>0</v>
      </c>
      <c r="L1361" s="150"/>
      <c r="M1361" s="150">
        <f aca="true" t="shared" si="660" ref="M1361:X1361">M1352</f>
        <v>58263.5</v>
      </c>
      <c r="N1361" s="150"/>
      <c r="O1361" s="150">
        <f t="shared" si="660"/>
        <v>2330.54</v>
      </c>
      <c r="P1361" s="150"/>
      <c r="Q1361" s="150"/>
      <c r="R1361" s="150"/>
      <c r="S1361" s="150">
        <f t="shared" si="660"/>
        <v>0</v>
      </c>
      <c r="T1361" s="150"/>
      <c r="U1361" s="150"/>
      <c r="V1361" s="150">
        <f t="shared" si="660"/>
        <v>8739.53</v>
      </c>
      <c r="W1361" s="150">
        <f t="shared" si="660"/>
        <v>10400.04</v>
      </c>
      <c r="X1361" s="150">
        <f t="shared" si="660"/>
        <v>79733.61000000002</v>
      </c>
    </row>
    <row r="1362" spans="1:24" s="14" customFormat="1" ht="15.75">
      <c r="A1362" s="58"/>
      <c r="B1362" s="151" t="s">
        <v>58</v>
      </c>
      <c r="C1362" s="144">
        <f>C1358</f>
        <v>7.5</v>
      </c>
      <c r="D1362" s="150">
        <f aca="true" t="shared" si="661" ref="D1362:X1362">D1358</f>
        <v>0</v>
      </c>
      <c r="E1362" s="150">
        <f t="shared" si="661"/>
        <v>0</v>
      </c>
      <c r="F1362" s="150">
        <f t="shared" si="661"/>
        <v>0</v>
      </c>
      <c r="G1362" s="150">
        <f t="shared" si="661"/>
        <v>7.5</v>
      </c>
      <c r="H1362" s="150">
        <f t="shared" si="661"/>
        <v>7.5</v>
      </c>
      <c r="I1362" s="150">
        <f t="shared" si="661"/>
        <v>0</v>
      </c>
      <c r="J1362" s="150">
        <f t="shared" si="661"/>
        <v>0</v>
      </c>
      <c r="K1362" s="150">
        <f t="shared" si="661"/>
        <v>0</v>
      </c>
      <c r="L1362" s="150"/>
      <c r="M1362" s="150">
        <f t="shared" si="661"/>
        <v>82712.5</v>
      </c>
      <c r="N1362" s="150"/>
      <c r="O1362" s="150">
        <f t="shared" si="661"/>
        <v>3308.5</v>
      </c>
      <c r="P1362" s="150"/>
      <c r="Q1362" s="150"/>
      <c r="R1362" s="150"/>
      <c r="S1362" s="150">
        <f t="shared" si="661"/>
        <v>0</v>
      </c>
      <c r="T1362" s="150"/>
      <c r="U1362" s="150"/>
      <c r="V1362" s="150">
        <f t="shared" si="661"/>
        <v>8193.68</v>
      </c>
      <c r="W1362" s="150">
        <f t="shared" si="661"/>
        <v>14132.2</v>
      </c>
      <c r="X1362" s="150">
        <f t="shared" si="661"/>
        <v>108346.88</v>
      </c>
    </row>
    <row r="1363" spans="2:24" s="14" customFormat="1" ht="15.75">
      <c r="B1363" s="155" t="s">
        <v>59</v>
      </c>
      <c r="C1363" s="84">
        <f>SUM(C1359:C1362)</f>
        <v>44.5</v>
      </c>
      <c r="D1363" s="84">
        <f aca="true" t="shared" si="662" ref="D1363:X1363">SUM(D1359:D1362)</f>
        <v>0</v>
      </c>
      <c r="E1363" s="84">
        <f t="shared" si="662"/>
        <v>0</v>
      </c>
      <c r="F1363" s="84">
        <f t="shared" si="662"/>
        <v>0</v>
      </c>
      <c r="G1363" s="84">
        <f t="shared" si="662"/>
        <v>44.5</v>
      </c>
      <c r="H1363" s="84">
        <f t="shared" si="662"/>
        <v>44.5</v>
      </c>
      <c r="I1363" s="84">
        <f t="shared" si="662"/>
        <v>0</v>
      </c>
      <c r="J1363" s="84">
        <f t="shared" si="662"/>
        <v>0</v>
      </c>
      <c r="K1363" s="84">
        <f t="shared" si="662"/>
        <v>0</v>
      </c>
      <c r="L1363" s="84"/>
      <c r="M1363" s="84">
        <f t="shared" si="662"/>
        <v>803602.5</v>
      </c>
      <c r="N1363" s="84"/>
      <c r="O1363" s="84">
        <f t="shared" si="662"/>
        <v>31008.7</v>
      </c>
      <c r="P1363" s="84"/>
      <c r="Q1363" s="84"/>
      <c r="R1363" s="84"/>
      <c r="S1363" s="84">
        <f t="shared" si="662"/>
        <v>0</v>
      </c>
      <c r="T1363" s="84"/>
      <c r="U1363" s="84"/>
      <c r="V1363" s="84">
        <f t="shared" si="662"/>
        <v>106680.54000000001</v>
      </c>
      <c r="W1363" s="84">
        <f t="shared" si="662"/>
        <v>141193.77000000002</v>
      </c>
      <c r="X1363" s="84">
        <f t="shared" si="662"/>
        <v>1082485.51</v>
      </c>
    </row>
    <row r="1364" spans="2:24" s="14" customFormat="1" ht="15" customHeight="1">
      <c r="B1364" s="73"/>
      <c r="C1364" s="57"/>
      <c r="D1364" s="57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  <c r="V1364" s="57"/>
      <c r="W1364" s="57"/>
      <c r="X1364" s="57"/>
    </row>
    <row r="1365" spans="2:24" s="14" customFormat="1" ht="15" customHeight="1">
      <c r="B1365" s="320" t="s">
        <v>175</v>
      </c>
      <c r="C1365" s="320"/>
      <c r="D1365" s="320"/>
      <c r="E1365" s="320"/>
      <c r="F1365" s="320"/>
      <c r="G1365" s="320"/>
      <c r="H1365" s="320"/>
      <c r="I1365" s="320"/>
      <c r="J1365" s="320"/>
      <c r="K1365" s="320"/>
      <c r="L1365" s="320"/>
      <c r="M1365" s="320"/>
      <c r="N1365" s="320"/>
      <c r="O1365" s="320"/>
      <c r="P1365" s="320"/>
      <c r="Q1365" s="320"/>
      <c r="R1365" s="320"/>
      <c r="S1365" s="320"/>
      <c r="T1365" s="320"/>
      <c r="U1365" s="320"/>
      <c r="V1365" s="320"/>
      <c r="W1365" s="320"/>
      <c r="X1365" s="320"/>
    </row>
    <row r="1366" spans="1:24" s="90" customFormat="1" ht="12.75" customHeight="1">
      <c r="A1366" s="14"/>
      <c r="B1366" s="120"/>
      <c r="C1366" s="120"/>
      <c r="D1366" s="120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</row>
    <row r="1367" spans="1:24" s="90" customFormat="1" ht="15">
      <c r="A1367" s="283" t="s">
        <v>52</v>
      </c>
      <c r="B1367" s="284" t="s">
        <v>0</v>
      </c>
      <c r="C1367" s="284" t="s">
        <v>51</v>
      </c>
      <c r="D1367" s="284"/>
      <c r="E1367" s="284"/>
      <c r="F1367" s="284"/>
      <c r="G1367" s="284"/>
      <c r="H1367" s="284"/>
      <c r="I1367" s="284"/>
      <c r="J1367" s="284"/>
      <c r="K1367" s="284"/>
      <c r="L1367" s="284" t="s">
        <v>105</v>
      </c>
      <c r="M1367" s="284" t="s">
        <v>71</v>
      </c>
      <c r="N1367" s="285" t="s">
        <v>72</v>
      </c>
      <c r="O1367" s="286"/>
      <c r="P1367" s="286"/>
      <c r="Q1367" s="287"/>
      <c r="R1367" s="284" t="s">
        <v>74</v>
      </c>
      <c r="S1367" s="284"/>
      <c r="T1367" s="284"/>
      <c r="U1367" s="284"/>
      <c r="V1367" s="284"/>
      <c r="W1367" s="288" t="s">
        <v>75</v>
      </c>
      <c r="X1367" s="284" t="s">
        <v>76</v>
      </c>
    </row>
    <row r="1368" spans="1:24" s="132" customFormat="1" ht="57.75">
      <c r="A1368" s="283"/>
      <c r="B1368" s="284"/>
      <c r="C1368" s="157" t="s">
        <v>48</v>
      </c>
      <c r="D1368" s="290" t="s">
        <v>49</v>
      </c>
      <c r="E1368" s="290"/>
      <c r="F1368" s="290"/>
      <c r="G1368" s="291" t="s">
        <v>39</v>
      </c>
      <c r="H1368" s="291"/>
      <c r="I1368" s="291"/>
      <c r="J1368" s="291"/>
      <c r="K1368" s="157" t="s">
        <v>50</v>
      </c>
      <c r="L1368" s="284"/>
      <c r="M1368" s="284"/>
      <c r="N1368" s="284" t="s">
        <v>157</v>
      </c>
      <c r="O1368" s="284"/>
      <c r="P1368" s="130" t="s">
        <v>73</v>
      </c>
      <c r="Q1368" s="129" t="s">
        <v>195</v>
      </c>
      <c r="R1368" s="284" t="s">
        <v>158</v>
      </c>
      <c r="S1368" s="284"/>
      <c r="T1368" s="130" t="s">
        <v>77</v>
      </c>
      <c r="U1368" s="284" t="s">
        <v>159</v>
      </c>
      <c r="V1368" s="284"/>
      <c r="W1368" s="289"/>
      <c r="X1368" s="284"/>
    </row>
    <row r="1369" spans="1:24" s="159" customFormat="1" ht="15.75">
      <c r="A1369" s="133"/>
      <c r="B1369" s="160"/>
      <c r="C1369" s="161"/>
      <c r="D1369" s="161" t="s">
        <v>48</v>
      </c>
      <c r="E1369" s="161" t="s">
        <v>196</v>
      </c>
      <c r="F1369" s="161" t="s">
        <v>197</v>
      </c>
      <c r="G1369" s="161" t="s">
        <v>48</v>
      </c>
      <c r="H1369" s="161" t="s">
        <v>196</v>
      </c>
      <c r="I1369" s="161" t="s">
        <v>197</v>
      </c>
      <c r="J1369" s="162" t="s">
        <v>69</v>
      </c>
      <c r="K1369" s="161"/>
      <c r="L1369" s="160"/>
      <c r="M1369" s="160"/>
      <c r="N1369" s="160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</row>
    <row r="1370" spans="2:24" s="159" customFormat="1" ht="15.75">
      <c r="B1370" s="180" t="s">
        <v>55</v>
      </c>
      <c r="C1370" s="167"/>
      <c r="D1370" s="167"/>
      <c r="E1370" s="167"/>
      <c r="F1370" s="167"/>
      <c r="G1370" s="168"/>
      <c r="H1370" s="168"/>
      <c r="I1370" s="168"/>
      <c r="J1370" s="168"/>
      <c r="K1370" s="169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  <c r="V1370" s="84"/>
      <c r="W1370" s="84"/>
      <c r="X1370" s="84"/>
    </row>
    <row r="1371" spans="1:24" s="14" customFormat="1" ht="45">
      <c r="A1371" s="159"/>
      <c r="B1371" s="152" t="s">
        <v>307</v>
      </c>
      <c r="C1371" s="145">
        <f>D1371+G1371+K1371</f>
        <v>1</v>
      </c>
      <c r="D1371" s="145">
        <v>0</v>
      </c>
      <c r="E1371" s="145"/>
      <c r="F1371" s="145"/>
      <c r="G1371" s="145">
        <v>1</v>
      </c>
      <c r="H1371" s="145">
        <v>1</v>
      </c>
      <c r="I1371" s="145">
        <f>G1371-H1371-J1371</f>
        <v>0</v>
      </c>
      <c r="J1371" s="145"/>
      <c r="K1371" s="145">
        <v>0</v>
      </c>
      <c r="L1371" s="149">
        <v>46864</v>
      </c>
      <c r="M1371" s="149">
        <f>C1371*L1371</f>
        <v>46864</v>
      </c>
      <c r="N1371" s="149">
        <v>15</v>
      </c>
      <c r="O1371" s="146">
        <f>ROUND(M1371*N1371/100,2)</f>
        <v>7029.6</v>
      </c>
      <c r="P1371" s="149"/>
      <c r="Q1371" s="149"/>
      <c r="R1371" s="149"/>
      <c r="S1371" s="149">
        <f>ROUND(M1371*R1371,2)</f>
        <v>0</v>
      </c>
      <c r="T1371" s="149"/>
      <c r="U1371" s="149">
        <v>15</v>
      </c>
      <c r="V1371" s="146">
        <f>ROUND(M1371*U1371/100,2)</f>
        <v>7029.6</v>
      </c>
      <c r="W1371" s="149">
        <f>ROUND((M1371+O1371+S1371+V1371)*0.15,2)</f>
        <v>9138.48</v>
      </c>
      <c r="X1371" s="149">
        <f>M1371+O1371+S1371+V1371+W1371</f>
        <v>70061.68</v>
      </c>
    </row>
    <row r="1372" spans="2:24" s="14" customFormat="1" ht="15">
      <c r="B1372" s="152" t="s">
        <v>308</v>
      </c>
      <c r="C1372" s="145">
        <f>D1372+G1372+K1372</f>
        <v>13.5</v>
      </c>
      <c r="D1372" s="145">
        <v>0</v>
      </c>
      <c r="E1372" s="145"/>
      <c r="F1372" s="145"/>
      <c r="G1372" s="145">
        <v>13.5</v>
      </c>
      <c r="H1372" s="145">
        <v>13.5</v>
      </c>
      <c r="I1372" s="145">
        <f>G1372-H1372-J1372</f>
        <v>0</v>
      </c>
      <c r="J1372" s="145"/>
      <c r="K1372" s="145">
        <v>0</v>
      </c>
      <c r="L1372" s="149">
        <v>29492</v>
      </c>
      <c r="M1372" s="149">
        <f>C1372*L1372</f>
        <v>398142</v>
      </c>
      <c r="N1372" s="149">
        <v>15</v>
      </c>
      <c r="O1372" s="146">
        <f>ROUND(M1372*N1372/100,2)</f>
        <v>59721.3</v>
      </c>
      <c r="P1372" s="149"/>
      <c r="Q1372" s="149"/>
      <c r="R1372" s="149"/>
      <c r="S1372" s="149">
        <f>ROUND(M1372*R1372,2)</f>
        <v>0</v>
      </c>
      <c r="T1372" s="149"/>
      <c r="U1372" s="149">
        <v>15</v>
      </c>
      <c r="V1372" s="146">
        <f>ROUND(M1372*U1372/100,2)</f>
        <v>59721.3</v>
      </c>
      <c r="W1372" s="149">
        <f>ROUND((M1372+O1372+S1372+V1372)*0.15,2)</f>
        <v>77637.69</v>
      </c>
      <c r="X1372" s="149">
        <f>M1372+O1372+S1372+V1372+W1372</f>
        <v>595222.29</v>
      </c>
    </row>
    <row r="1373" spans="2:24" s="14" customFormat="1" ht="15">
      <c r="B1373" s="152" t="s">
        <v>258</v>
      </c>
      <c r="C1373" s="145">
        <f>D1373+G1373+K1373</f>
        <v>1</v>
      </c>
      <c r="D1373" s="145">
        <v>0</v>
      </c>
      <c r="E1373" s="145"/>
      <c r="F1373" s="145"/>
      <c r="G1373" s="145">
        <v>1</v>
      </c>
      <c r="H1373" s="145">
        <v>1</v>
      </c>
      <c r="I1373" s="145">
        <f>G1373-H1373-J1373</f>
        <v>0</v>
      </c>
      <c r="J1373" s="145"/>
      <c r="K1373" s="145">
        <v>0</v>
      </c>
      <c r="L1373" s="149">
        <v>28385</v>
      </c>
      <c r="M1373" s="149">
        <f>C1373*L1373</f>
        <v>28385</v>
      </c>
      <c r="N1373" s="149">
        <v>15</v>
      </c>
      <c r="O1373" s="149">
        <f>ROUND(M1373*N1373/100,2)</f>
        <v>4257.75</v>
      </c>
      <c r="P1373" s="149"/>
      <c r="Q1373" s="149"/>
      <c r="R1373" s="149"/>
      <c r="S1373" s="149">
        <f>ROUND(M1373*R1373,2)</f>
        <v>0</v>
      </c>
      <c r="T1373" s="149"/>
      <c r="U1373" s="149">
        <v>15</v>
      </c>
      <c r="V1373" s="149">
        <f>ROUND(M1373*U1373/100,2)</f>
        <v>4257.75</v>
      </c>
      <c r="W1373" s="149">
        <f>ROUND((M1373+O1373+S1373+V1373)*0.15,2)</f>
        <v>5535.08</v>
      </c>
      <c r="X1373" s="149">
        <f>M1373+O1373+S1373+V1373+W1373</f>
        <v>42435.58</v>
      </c>
    </row>
    <row r="1374" spans="1:24" s="142" customFormat="1" ht="15.75">
      <c r="A1374" s="14"/>
      <c r="B1374" s="153" t="s">
        <v>54</v>
      </c>
      <c r="C1374" s="147">
        <f>SUM(C1370:C1373)</f>
        <v>15.5</v>
      </c>
      <c r="D1374" s="147">
        <f aca="true" t="shared" si="663" ref="D1374:K1374">SUM(D1370:D1373)</f>
        <v>0</v>
      </c>
      <c r="E1374" s="147">
        <f t="shared" si="663"/>
        <v>0</v>
      </c>
      <c r="F1374" s="147">
        <f t="shared" si="663"/>
        <v>0</v>
      </c>
      <c r="G1374" s="147">
        <f t="shared" si="663"/>
        <v>15.5</v>
      </c>
      <c r="H1374" s="147">
        <f t="shared" si="663"/>
        <v>15.5</v>
      </c>
      <c r="I1374" s="147">
        <f t="shared" si="663"/>
        <v>0</v>
      </c>
      <c r="J1374" s="147">
        <f t="shared" si="663"/>
        <v>0</v>
      </c>
      <c r="K1374" s="147">
        <f t="shared" si="663"/>
        <v>0</v>
      </c>
      <c r="L1374" s="147"/>
      <c r="M1374" s="147">
        <f aca="true" t="shared" si="664" ref="M1374:X1374">SUM(M1370:M1373)</f>
        <v>473391</v>
      </c>
      <c r="N1374" s="147"/>
      <c r="O1374" s="147">
        <f t="shared" si="664"/>
        <v>71008.65000000001</v>
      </c>
      <c r="P1374" s="147"/>
      <c r="Q1374" s="147">
        <f t="shared" si="664"/>
        <v>0</v>
      </c>
      <c r="R1374" s="147"/>
      <c r="S1374" s="147"/>
      <c r="T1374" s="147"/>
      <c r="U1374" s="147"/>
      <c r="V1374" s="147">
        <f t="shared" si="664"/>
        <v>71008.65000000001</v>
      </c>
      <c r="W1374" s="147">
        <f t="shared" si="664"/>
        <v>92311.25</v>
      </c>
      <c r="X1374" s="147">
        <f t="shared" si="664"/>
        <v>707719.5499999999</v>
      </c>
    </row>
    <row r="1375" spans="1:24" s="14" customFormat="1" ht="15.75">
      <c r="A1375" s="142"/>
      <c r="B1375" s="171" t="s">
        <v>56</v>
      </c>
      <c r="C1375" s="145"/>
      <c r="D1375" s="147"/>
      <c r="E1375" s="147"/>
      <c r="F1375" s="147"/>
      <c r="G1375" s="148"/>
      <c r="H1375" s="148"/>
      <c r="I1375" s="145"/>
      <c r="J1375" s="148"/>
      <c r="K1375" s="146"/>
      <c r="L1375" s="149"/>
      <c r="M1375" s="149"/>
      <c r="N1375" s="149"/>
      <c r="O1375" s="149"/>
      <c r="P1375" s="149"/>
      <c r="Q1375" s="149"/>
      <c r="R1375" s="149"/>
      <c r="S1375" s="149"/>
      <c r="T1375" s="149"/>
      <c r="U1375" s="149"/>
      <c r="V1375" s="149"/>
      <c r="W1375" s="149"/>
      <c r="X1375" s="149"/>
    </row>
    <row r="1376" spans="2:24" s="14" customFormat="1" ht="15">
      <c r="B1376" s="154" t="s">
        <v>95</v>
      </c>
      <c r="C1376" s="145">
        <f>G1376</f>
        <v>1</v>
      </c>
      <c r="D1376" s="145">
        <v>0</v>
      </c>
      <c r="E1376" s="145"/>
      <c r="F1376" s="145"/>
      <c r="G1376" s="145">
        <v>1</v>
      </c>
      <c r="H1376" s="145">
        <v>1</v>
      </c>
      <c r="I1376" s="145">
        <f aca="true" t="shared" si="665" ref="I1376:I1384">G1376-H1376-J1376</f>
        <v>0</v>
      </c>
      <c r="J1376" s="145"/>
      <c r="K1376" s="145">
        <v>0</v>
      </c>
      <c r="L1376" s="149">
        <v>18432</v>
      </c>
      <c r="M1376" s="149">
        <f>C1376*L1376</f>
        <v>18432</v>
      </c>
      <c r="N1376" s="149">
        <v>15</v>
      </c>
      <c r="O1376" s="146">
        <f>ROUND(M1376*N1376/100,2)</f>
        <v>2764.8</v>
      </c>
      <c r="P1376" s="149"/>
      <c r="Q1376" s="149"/>
      <c r="R1376" s="149"/>
      <c r="S1376" s="149">
        <f>ROUND(M1376*R1376,2)</f>
        <v>0</v>
      </c>
      <c r="T1376" s="149"/>
      <c r="U1376" s="149">
        <v>15</v>
      </c>
      <c r="V1376" s="146">
        <f>ROUND(M1376*U1376/100,2)</f>
        <v>2764.8</v>
      </c>
      <c r="W1376" s="149">
        <f>ROUND((M1376+O1376+S1376+V1376)*0.15,2)</f>
        <v>3594.24</v>
      </c>
      <c r="X1376" s="149">
        <f>M1376+O1376+S1376+V1376+W1376</f>
        <v>27555.839999999997</v>
      </c>
    </row>
    <row r="1377" spans="2:24" s="14" customFormat="1" ht="15">
      <c r="B1377" s="154" t="s">
        <v>309</v>
      </c>
      <c r="C1377" s="145">
        <f>G1377</f>
        <v>27</v>
      </c>
      <c r="D1377" s="145">
        <v>0</v>
      </c>
      <c r="E1377" s="145"/>
      <c r="F1377" s="145"/>
      <c r="G1377" s="145">
        <f>H1377</f>
        <v>27</v>
      </c>
      <c r="H1377" s="145">
        <v>27</v>
      </c>
      <c r="I1377" s="145">
        <f t="shared" si="665"/>
        <v>0</v>
      </c>
      <c r="J1377" s="145"/>
      <c r="K1377" s="145">
        <v>0</v>
      </c>
      <c r="L1377" s="149">
        <v>17963</v>
      </c>
      <c r="M1377" s="149">
        <f>C1377*L1377</f>
        <v>485001</v>
      </c>
      <c r="N1377" s="149">
        <v>15</v>
      </c>
      <c r="O1377" s="149">
        <f>ROUND(M1377*N1377/100,2)</f>
        <v>72750.15</v>
      </c>
      <c r="P1377" s="149"/>
      <c r="Q1377" s="149"/>
      <c r="R1377" s="149"/>
      <c r="S1377" s="149">
        <f>ROUND(M1377*R1377,2)</f>
        <v>0</v>
      </c>
      <c r="T1377" s="149"/>
      <c r="U1377" s="149">
        <v>10</v>
      </c>
      <c r="V1377" s="146">
        <f>ROUND(M1377*U1377/100,2)</f>
        <v>48500.1</v>
      </c>
      <c r="W1377" s="149">
        <f>ROUND((M1377+O1377+S1377+V1377)*0.15,2)</f>
        <v>90937.69</v>
      </c>
      <c r="X1377" s="149">
        <f>M1377+O1377+S1377+V1377+W1377</f>
        <v>697188.94</v>
      </c>
    </row>
    <row r="1378" spans="2:24" s="14" customFormat="1" ht="30" hidden="1">
      <c r="B1378" s="152" t="s">
        <v>301</v>
      </c>
      <c r="C1378" s="145">
        <f>G1378</f>
        <v>0</v>
      </c>
      <c r="D1378" s="145">
        <v>0</v>
      </c>
      <c r="E1378" s="145"/>
      <c r="F1378" s="145"/>
      <c r="G1378" s="145">
        <f>H1378</f>
        <v>0</v>
      </c>
      <c r="H1378" s="145">
        <v>0</v>
      </c>
      <c r="I1378" s="145">
        <f t="shared" si="665"/>
        <v>0</v>
      </c>
      <c r="J1378" s="145"/>
      <c r="K1378" s="145">
        <v>0</v>
      </c>
      <c r="L1378" s="149">
        <v>16070</v>
      </c>
      <c r="M1378" s="149">
        <f>C1378*L1378</f>
        <v>0</v>
      </c>
      <c r="N1378" s="149">
        <v>15</v>
      </c>
      <c r="O1378" s="149">
        <f>ROUND(M1378*N1378/100,2)</f>
        <v>0</v>
      </c>
      <c r="P1378" s="149"/>
      <c r="Q1378" s="149"/>
      <c r="R1378" s="149"/>
      <c r="S1378" s="149">
        <f>ROUND(M1378*R1378,2)</f>
        <v>0</v>
      </c>
      <c r="T1378" s="149"/>
      <c r="U1378" s="149"/>
      <c r="V1378" s="149">
        <f>ROUND(M1378*U1378/100,2)</f>
        <v>0</v>
      </c>
      <c r="W1378" s="149">
        <f>ROUND((M1378+O1378+S1378+V1378)*0.15,2)</f>
        <v>0</v>
      </c>
      <c r="X1378" s="149">
        <f>M1378+O1378+S1378+V1378+W1378</f>
        <v>0</v>
      </c>
    </row>
    <row r="1379" spans="2:24" s="14" customFormat="1" ht="20.25" customHeight="1">
      <c r="B1379" s="153" t="s">
        <v>54</v>
      </c>
      <c r="C1379" s="32">
        <f>SUM(C1376:C1378)</f>
        <v>28</v>
      </c>
      <c r="D1379" s="32">
        <f>SUM(D1376:D1378)</f>
        <v>0</v>
      </c>
      <c r="E1379" s="32"/>
      <c r="F1379" s="32"/>
      <c r="G1379" s="32">
        <f>SUM(G1376:G1378)</f>
        <v>28</v>
      </c>
      <c r="H1379" s="32">
        <f>SUM(H1376:H1378)</f>
        <v>28</v>
      </c>
      <c r="I1379" s="32">
        <f>G1379-H1379-J1379</f>
        <v>0</v>
      </c>
      <c r="J1379" s="32"/>
      <c r="K1379" s="32">
        <f>SUM(K1376:K1378)</f>
        <v>0</v>
      </c>
      <c r="L1379" s="32"/>
      <c r="M1379" s="32">
        <f aca="true" t="shared" si="666" ref="M1379:X1379">SUM(M1376:M1378)</f>
        <v>503433</v>
      </c>
      <c r="N1379" s="32"/>
      <c r="O1379" s="32">
        <f t="shared" si="666"/>
        <v>75514.95</v>
      </c>
      <c r="P1379" s="32"/>
      <c r="Q1379" s="32">
        <f t="shared" si="666"/>
        <v>0</v>
      </c>
      <c r="R1379" s="32"/>
      <c r="S1379" s="32">
        <f t="shared" si="666"/>
        <v>0</v>
      </c>
      <c r="T1379" s="32"/>
      <c r="U1379" s="32"/>
      <c r="V1379" s="32">
        <f t="shared" si="666"/>
        <v>51264.9</v>
      </c>
      <c r="W1379" s="32">
        <f t="shared" si="666"/>
        <v>94531.93000000001</v>
      </c>
      <c r="X1379" s="32">
        <f t="shared" si="666"/>
        <v>724744.7799999999</v>
      </c>
    </row>
    <row r="1380" spans="2:24" s="14" customFormat="1" ht="15.75">
      <c r="B1380" s="171" t="s">
        <v>57</v>
      </c>
      <c r="C1380" s="145"/>
      <c r="D1380" s="147"/>
      <c r="E1380" s="147"/>
      <c r="F1380" s="147"/>
      <c r="G1380" s="148"/>
      <c r="H1380" s="148"/>
      <c r="I1380" s="145"/>
      <c r="J1380" s="148"/>
      <c r="K1380" s="146"/>
      <c r="L1380" s="149"/>
      <c r="M1380" s="149"/>
      <c r="N1380" s="149"/>
      <c r="O1380" s="149"/>
      <c r="P1380" s="149"/>
      <c r="Q1380" s="149"/>
      <c r="R1380" s="149"/>
      <c r="S1380" s="149"/>
      <c r="T1380" s="149"/>
      <c r="U1380" s="149"/>
      <c r="V1380" s="149"/>
      <c r="W1380" s="149"/>
      <c r="X1380" s="149"/>
    </row>
    <row r="1381" spans="2:24" s="14" customFormat="1" ht="30">
      <c r="B1381" s="152" t="s">
        <v>310</v>
      </c>
      <c r="C1381" s="145">
        <f>D1381+G1381+K1381</f>
        <v>9.5</v>
      </c>
      <c r="D1381" s="145">
        <v>0</v>
      </c>
      <c r="E1381" s="145"/>
      <c r="F1381" s="145"/>
      <c r="G1381" s="145">
        <v>9.5</v>
      </c>
      <c r="H1381" s="145">
        <f>G1381</f>
        <v>9.5</v>
      </c>
      <c r="I1381" s="145">
        <f t="shared" si="665"/>
        <v>0</v>
      </c>
      <c r="J1381" s="145"/>
      <c r="K1381" s="145">
        <v>0</v>
      </c>
      <c r="L1381" s="149">
        <v>12266</v>
      </c>
      <c r="M1381" s="149">
        <f>C1381*L1381</f>
        <v>116527</v>
      </c>
      <c r="N1381" s="149">
        <v>15</v>
      </c>
      <c r="O1381" s="149">
        <f>ROUND(M1381*N1381/100,2)</f>
        <v>17479.05</v>
      </c>
      <c r="P1381" s="149"/>
      <c r="Q1381" s="149"/>
      <c r="R1381" s="149"/>
      <c r="S1381" s="149">
        <f>ROUND(M1381*R1381,2)</f>
        <v>0</v>
      </c>
      <c r="T1381" s="149"/>
      <c r="U1381" s="149">
        <v>15</v>
      </c>
      <c r="V1381" s="149">
        <f>ROUND(M1381*U1381/100,2)</f>
        <v>17479.05</v>
      </c>
      <c r="W1381" s="149">
        <f>ROUND((M1381+O1381+S1381+V1381)*0.15,2)</f>
        <v>22722.77</v>
      </c>
      <c r="X1381" s="149">
        <f>M1381+O1381+S1381+V1381+W1381</f>
        <v>174207.86999999997</v>
      </c>
    </row>
    <row r="1382" spans="1:24" s="142" customFormat="1" ht="15.75">
      <c r="A1382" s="14"/>
      <c r="B1382" s="153" t="s">
        <v>54</v>
      </c>
      <c r="C1382" s="147">
        <f>SUM(C1381:C1381)</f>
        <v>9.5</v>
      </c>
      <c r="D1382" s="147">
        <f>SUM(D1381:D1381)</f>
        <v>0</v>
      </c>
      <c r="E1382" s="147"/>
      <c r="F1382" s="147"/>
      <c r="G1382" s="147">
        <f>SUM(G1381:G1381)</f>
        <v>9.5</v>
      </c>
      <c r="H1382" s="147">
        <f>SUM(H1381:H1381)</f>
        <v>9.5</v>
      </c>
      <c r="I1382" s="147">
        <f t="shared" si="665"/>
        <v>0</v>
      </c>
      <c r="J1382" s="147"/>
      <c r="K1382" s="147">
        <f>SUM(K1381:K1381)</f>
        <v>0</v>
      </c>
      <c r="L1382" s="147"/>
      <c r="M1382" s="147">
        <f aca="true" t="shared" si="667" ref="M1382:V1382">SUM(M1381:M1381)</f>
        <v>116527</v>
      </c>
      <c r="N1382" s="147"/>
      <c r="O1382" s="147">
        <f t="shared" si="667"/>
        <v>17479.05</v>
      </c>
      <c r="P1382" s="147"/>
      <c r="Q1382" s="147">
        <f t="shared" si="667"/>
        <v>0</v>
      </c>
      <c r="R1382" s="147"/>
      <c r="S1382" s="147">
        <f t="shared" si="667"/>
        <v>0</v>
      </c>
      <c r="T1382" s="147"/>
      <c r="U1382" s="147"/>
      <c r="V1382" s="147">
        <f t="shared" si="667"/>
        <v>17479.05</v>
      </c>
      <c r="W1382" s="147">
        <f>SUM(W1381:W1381)</f>
        <v>22722.77</v>
      </c>
      <c r="X1382" s="147">
        <f>SUM(X1381:X1381)</f>
        <v>174207.86999999997</v>
      </c>
    </row>
    <row r="1383" spans="1:24" s="14" customFormat="1" ht="18" customHeight="1">
      <c r="A1383" s="142"/>
      <c r="B1383" s="180" t="s">
        <v>58</v>
      </c>
      <c r="C1383" s="145"/>
      <c r="D1383" s="147"/>
      <c r="E1383" s="147"/>
      <c r="F1383" s="147"/>
      <c r="G1383" s="148"/>
      <c r="H1383" s="148"/>
      <c r="I1383" s="145"/>
      <c r="J1383" s="148"/>
      <c r="K1383" s="146"/>
      <c r="L1383" s="149"/>
      <c r="M1383" s="149"/>
      <c r="N1383" s="149"/>
      <c r="O1383" s="149"/>
      <c r="P1383" s="149"/>
      <c r="Q1383" s="149"/>
      <c r="R1383" s="149"/>
      <c r="S1383" s="149"/>
      <c r="T1383" s="149"/>
      <c r="U1383" s="149"/>
      <c r="V1383" s="149"/>
      <c r="W1383" s="149"/>
      <c r="X1383" s="149"/>
    </row>
    <row r="1384" spans="2:24" s="14" customFormat="1" ht="14.25" customHeight="1">
      <c r="B1384" s="154" t="s">
        <v>255</v>
      </c>
      <c r="C1384" s="145">
        <f>D1384+G1384+K1384</f>
        <v>1</v>
      </c>
      <c r="D1384" s="145">
        <v>0</v>
      </c>
      <c r="E1384" s="145"/>
      <c r="F1384" s="145"/>
      <c r="G1384" s="145">
        <v>1</v>
      </c>
      <c r="H1384" s="145">
        <v>1</v>
      </c>
      <c r="I1384" s="145">
        <f t="shared" si="665"/>
        <v>0</v>
      </c>
      <c r="J1384" s="145"/>
      <c r="K1384" s="145">
        <v>0</v>
      </c>
      <c r="L1384" s="149">
        <v>10533</v>
      </c>
      <c r="M1384" s="149">
        <f>C1384*L1384</f>
        <v>10533</v>
      </c>
      <c r="N1384" s="149">
        <v>4</v>
      </c>
      <c r="O1384" s="149">
        <f>ROUND(M1384*N1384/100,2)</f>
        <v>421.32</v>
      </c>
      <c r="P1384" s="149"/>
      <c r="Q1384" s="149"/>
      <c r="R1384" s="149"/>
      <c r="S1384" s="149">
        <f>ROUND(M1384*R1384,2)</f>
        <v>0</v>
      </c>
      <c r="T1384" s="149"/>
      <c r="U1384" s="149">
        <v>15</v>
      </c>
      <c r="V1384" s="149">
        <f>ROUND(M1384*U1384/100,2)</f>
        <v>1579.95</v>
      </c>
      <c r="W1384" s="149">
        <f>ROUND((M1384+O1384+S1384+V1384)*0.15,2)</f>
        <v>1880.14</v>
      </c>
      <c r="X1384" s="149">
        <f>M1384+O1384+S1384+V1384+W1384</f>
        <v>14414.41</v>
      </c>
    </row>
    <row r="1385" spans="2:24" s="14" customFormat="1" ht="15" hidden="1">
      <c r="B1385" s="154" t="s">
        <v>35</v>
      </c>
      <c r="C1385" s="145">
        <f>D1385+G1385+K1385</f>
        <v>0</v>
      </c>
      <c r="D1385" s="145">
        <v>0</v>
      </c>
      <c r="E1385" s="145"/>
      <c r="F1385" s="145"/>
      <c r="G1385" s="145">
        <f>H1385</f>
        <v>0</v>
      </c>
      <c r="H1385" s="145"/>
      <c r="I1385" s="145">
        <v>0</v>
      </c>
      <c r="J1385" s="145"/>
      <c r="K1385" s="145">
        <v>0</v>
      </c>
      <c r="L1385" s="149"/>
      <c r="M1385" s="149">
        <f>C1385*L1385</f>
        <v>0</v>
      </c>
      <c r="N1385" s="149"/>
      <c r="O1385" s="149">
        <f>ROUND(M1385*N1385/100,2)</f>
        <v>0</v>
      </c>
      <c r="P1385" s="149"/>
      <c r="Q1385" s="149"/>
      <c r="R1385" s="149"/>
      <c r="S1385" s="149">
        <f>ROUND(M1385*R1385,2)</f>
        <v>0</v>
      </c>
      <c r="T1385" s="149"/>
      <c r="U1385" s="149">
        <v>0</v>
      </c>
      <c r="V1385" s="149">
        <f>ROUND(M1385*U1385/100,2)</f>
        <v>0</v>
      </c>
      <c r="W1385" s="149">
        <f>ROUND((M1385+O1385+S1385+V1385)*0.15,2)</f>
        <v>0</v>
      </c>
      <c r="X1385" s="149">
        <f>M1385+O1385+S1385+V1385+W1385</f>
        <v>0</v>
      </c>
    </row>
    <row r="1386" spans="1:24" s="142" customFormat="1" ht="18.75" customHeight="1">
      <c r="A1386" s="14"/>
      <c r="B1386" s="153" t="s">
        <v>54</v>
      </c>
      <c r="C1386" s="147">
        <f>SUM(C1384:C1385)</f>
        <v>1</v>
      </c>
      <c r="D1386" s="147">
        <f aca="true" t="shared" si="668" ref="D1386:W1386">SUM(D1384:D1385)</f>
        <v>0</v>
      </c>
      <c r="E1386" s="147">
        <f t="shared" si="668"/>
        <v>0</v>
      </c>
      <c r="F1386" s="147">
        <f t="shared" si="668"/>
        <v>0</v>
      </c>
      <c r="G1386" s="147">
        <f t="shared" si="668"/>
        <v>1</v>
      </c>
      <c r="H1386" s="147">
        <f t="shared" si="668"/>
        <v>1</v>
      </c>
      <c r="I1386" s="147">
        <f t="shared" si="668"/>
        <v>0</v>
      </c>
      <c r="J1386" s="147">
        <f t="shared" si="668"/>
        <v>0</v>
      </c>
      <c r="K1386" s="147">
        <f t="shared" si="668"/>
        <v>0</v>
      </c>
      <c r="L1386" s="147"/>
      <c r="M1386" s="147">
        <f t="shared" si="668"/>
        <v>10533</v>
      </c>
      <c r="N1386" s="147"/>
      <c r="O1386" s="147">
        <f t="shared" si="668"/>
        <v>421.32</v>
      </c>
      <c r="P1386" s="147"/>
      <c r="Q1386" s="147">
        <f t="shared" si="668"/>
        <v>0</v>
      </c>
      <c r="R1386" s="147"/>
      <c r="S1386" s="147">
        <f t="shared" si="668"/>
        <v>0</v>
      </c>
      <c r="T1386" s="147"/>
      <c r="U1386" s="147"/>
      <c r="V1386" s="147">
        <f t="shared" si="668"/>
        <v>1579.95</v>
      </c>
      <c r="W1386" s="147">
        <f t="shared" si="668"/>
        <v>1880.14</v>
      </c>
      <c r="X1386" s="147">
        <f>SUM(X1384:X1385)</f>
        <v>14414.41</v>
      </c>
    </row>
    <row r="1387" spans="1:24" s="14" customFormat="1" ht="15.75">
      <c r="A1387" s="142"/>
      <c r="B1387" s="151" t="s">
        <v>55</v>
      </c>
      <c r="C1387" s="144">
        <f aca="true" t="shared" si="669" ref="C1387:K1387">C1374</f>
        <v>15.5</v>
      </c>
      <c r="D1387" s="150">
        <f t="shared" si="669"/>
        <v>0</v>
      </c>
      <c r="E1387" s="150">
        <f t="shared" si="669"/>
        <v>0</v>
      </c>
      <c r="F1387" s="150">
        <f t="shared" si="669"/>
        <v>0</v>
      </c>
      <c r="G1387" s="150">
        <f t="shared" si="669"/>
        <v>15.5</v>
      </c>
      <c r="H1387" s="150">
        <f t="shared" si="669"/>
        <v>15.5</v>
      </c>
      <c r="I1387" s="150">
        <f t="shared" si="669"/>
        <v>0</v>
      </c>
      <c r="J1387" s="150">
        <f t="shared" si="669"/>
        <v>0</v>
      </c>
      <c r="K1387" s="150">
        <f t="shared" si="669"/>
        <v>0</v>
      </c>
      <c r="L1387" s="150"/>
      <c r="M1387" s="150">
        <f aca="true" t="shared" si="670" ref="M1387:X1387">M1374</f>
        <v>473391</v>
      </c>
      <c r="N1387" s="150"/>
      <c r="O1387" s="150">
        <f t="shared" si="670"/>
        <v>71008.65000000001</v>
      </c>
      <c r="P1387" s="150"/>
      <c r="Q1387" s="150"/>
      <c r="R1387" s="150"/>
      <c r="S1387" s="150">
        <f t="shared" si="670"/>
        <v>0</v>
      </c>
      <c r="T1387" s="150"/>
      <c r="U1387" s="150"/>
      <c r="V1387" s="150">
        <f t="shared" si="670"/>
        <v>71008.65000000001</v>
      </c>
      <c r="W1387" s="150">
        <f t="shared" si="670"/>
        <v>92311.25</v>
      </c>
      <c r="X1387" s="150">
        <f t="shared" si="670"/>
        <v>707719.5499999999</v>
      </c>
    </row>
    <row r="1388" spans="2:24" s="14" customFormat="1" ht="15.75">
      <c r="B1388" s="151" t="s">
        <v>56</v>
      </c>
      <c r="C1388" s="144">
        <f aca="true" t="shared" si="671" ref="C1388:K1388">C1379</f>
        <v>28</v>
      </c>
      <c r="D1388" s="150">
        <f t="shared" si="671"/>
        <v>0</v>
      </c>
      <c r="E1388" s="150">
        <f t="shared" si="671"/>
        <v>0</v>
      </c>
      <c r="F1388" s="150">
        <f t="shared" si="671"/>
        <v>0</v>
      </c>
      <c r="G1388" s="150">
        <f t="shared" si="671"/>
        <v>28</v>
      </c>
      <c r="H1388" s="150">
        <f t="shared" si="671"/>
        <v>28</v>
      </c>
      <c r="I1388" s="150">
        <f t="shared" si="671"/>
        <v>0</v>
      </c>
      <c r="J1388" s="150">
        <f t="shared" si="671"/>
        <v>0</v>
      </c>
      <c r="K1388" s="150">
        <f t="shared" si="671"/>
        <v>0</v>
      </c>
      <c r="L1388" s="150"/>
      <c r="M1388" s="150">
        <f aca="true" t="shared" si="672" ref="M1388:X1388">M1379</f>
        <v>503433</v>
      </c>
      <c r="N1388" s="150"/>
      <c r="O1388" s="150">
        <f t="shared" si="672"/>
        <v>75514.95</v>
      </c>
      <c r="P1388" s="150"/>
      <c r="Q1388" s="150"/>
      <c r="R1388" s="150"/>
      <c r="S1388" s="150">
        <f t="shared" si="672"/>
        <v>0</v>
      </c>
      <c r="T1388" s="150"/>
      <c r="U1388" s="150"/>
      <c r="V1388" s="150">
        <f t="shared" si="672"/>
        <v>51264.9</v>
      </c>
      <c r="W1388" s="150">
        <f t="shared" si="672"/>
        <v>94531.93000000001</v>
      </c>
      <c r="X1388" s="150">
        <f t="shared" si="672"/>
        <v>724744.7799999999</v>
      </c>
    </row>
    <row r="1389" spans="2:24" s="14" customFormat="1" ht="15.75">
      <c r="B1389" s="151" t="s">
        <v>57</v>
      </c>
      <c r="C1389" s="144">
        <f aca="true" t="shared" si="673" ref="C1389:K1389">C1382</f>
        <v>9.5</v>
      </c>
      <c r="D1389" s="150">
        <f t="shared" si="673"/>
        <v>0</v>
      </c>
      <c r="E1389" s="150">
        <f t="shared" si="673"/>
        <v>0</v>
      </c>
      <c r="F1389" s="150">
        <f t="shared" si="673"/>
        <v>0</v>
      </c>
      <c r="G1389" s="150">
        <f t="shared" si="673"/>
        <v>9.5</v>
      </c>
      <c r="H1389" s="150">
        <f t="shared" si="673"/>
        <v>9.5</v>
      </c>
      <c r="I1389" s="150">
        <f t="shared" si="673"/>
        <v>0</v>
      </c>
      <c r="J1389" s="150">
        <f t="shared" si="673"/>
        <v>0</v>
      </c>
      <c r="K1389" s="150">
        <f t="shared" si="673"/>
        <v>0</v>
      </c>
      <c r="L1389" s="150"/>
      <c r="M1389" s="150">
        <f aca="true" t="shared" si="674" ref="M1389:X1389">M1382</f>
        <v>116527</v>
      </c>
      <c r="N1389" s="150"/>
      <c r="O1389" s="150">
        <f t="shared" si="674"/>
        <v>17479.05</v>
      </c>
      <c r="P1389" s="150"/>
      <c r="Q1389" s="150"/>
      <c r="R1389" s="150"/>
      <c r="S1389" s="150">
        <f t="shared" si="674"/>
        <v>0</v>
      </c>
      <c r="T1389" s="150"/>
      <c r="U1389" s="150"/>
      <c r="V1389" s="150">
        <f t="shared" si="674"/>
        <v>17479.05</v>
      </c>
      <c r="W1389" s="150">
        <f t="shared" si="674"/>
        <v>22722.77</v>
      </c>
      <c r="X1389" s="150">
        <f t="shared" si="674"/>
        <v>174207.86999999997</v>
      </c>
    </row>
    <row r="1390" spans="2:24" s="14" customFormat="1" ht="15.75">
      <c r="B1390" s="151" t="s">
        <v>58</v>
      </c>
      <c r="C1390" s="144">
        <f>C1386</f>
        <v>1</v>
      </c>
      <c r="D1390" s="150">
        <f aca="true" t="shared" si="675" ref="D1390:K1390">D1386</f>
        <v>0</v>
      </c>
      <c r="E1390" s="150">
        <f t="shared" si="675"/>
        <v>0</v>
      </c>
      <c r="F1390" s="150">
        <f t="shared" si="675"/>
        <v>0</v>
      </c>
      <c r="G1390" s="150">
        <f t="shared" si="675"/>
        <v>1</v>
      </c>
      <c r="H1390" s="150">
        <f t="shared" si="675"/>
        <v>1</v>
      </c>
      <c r="I1390" s="150">
        <f t="shared" si="675"/>
        <v>0</v>
      </c>
      <c r="J1390" s="150">
        <f t="shared" si="675"/>
        <v>0</v>
      </c>
      <c r="K1390" s="150">
        <f t="shared" si="675"/>
        <v>0</v>
      </c>
      <c r="L1390" s="150"/>
      <c r="M1390" s="150">
        <f aca="true" t="shared" si="676" ref="M1390:X1390">M1386</f>
        <v>10533</v>
      </c>
      <c r="N1390" s="150"/>
      <c r="O1390" s="150">
        <f t="shared" si="676"/>
        <v>421.32</v>
      </c>
      <c r="P1390" s="150"/>
      <c r="Q1390" s="150"/>
      <c r="R1390" s="150"/>
      <c r="S1390" s="150">
        <f t="shared" si="676"/>
        <v>0</v>
      </c>
      <c r="T1390" s="150"/>
      <c r="U1390" s="150"/>
      <c r="V1390" s="150">
        <f t="shared" si="676"/>
        <v>1579.95</v>
      </c>
      <c r="W1390" s="150">
        <f t="shared" si="676"/>
        <v>1880.14</v>
      </c>
      <c r="X1390" s="150">
        <f t="shared" si="676"/>
        <v>14414.41</v>
      </c>
    </row>
    <row r="1391" spans="2:24" s="14" customFormat="1" ht="15.75">
      <c r="B1391" s="155" t="s">
        <v>59</v>
      </c>
      <c r="C1391" s="84">
        <f aca="true" t="shared" si="677" ref="C1391:K1391">SUM(C1387:C1390)</f>
        <v>54</v>
      </c>
      <c r="D1391" s="84">
        <f t="shared" si="677"/>
        <v>0</v>
      </c>
      <c r="E1391" s="84">
        <f t="shared" si="677"/>
        <v>0</v>
      </c>
      <c r="F1391" s="84">
        <f t="shared" si="677"/>
        <v>0</v>
      </c>
      <c r="G1391" s="84">
        <f t="shared" si="677"/>
        <v>54</v>
      </c>
      <c r="H1391" s="84">
        <f t="shared" si="677"/>
        <v>54</v>
      </c>
      <c r="I1391" s="84">
        <f t="shared" si="677"/>
        <v>0</v>
      </c>
      <c r="J1391" s="84">
        <f t="shared" si="677"/>
        <v>0</v>
      </c>
      <c r="K1391" s="84">
        <f t="shared" si="677"/>
        <v>0</v>
      </c>
      <c r="L1391" s="84"/>
      <c r="M1391" s="84">
        <f aca="true" t="shared" si="678" ref="M1391:X1391">SUM(M1387:M1390)</f>
        <v>1103884</v>
      </c>
      <c r="N1391" s="84"/>
      <c r="O1391" s="84">
        <f t="shared" si="678"/>
        <v>164423.97</v>
      </c>
      <c r="P1391" s="84"/>
      <c r="Q1391" s="84"/>
      <c r="R1391" s="84"/>
      <c r="S1391" s="84">
        <f t="shared" si="678"/>
        <v>0</v>
      </c>
      <c r="T1391" s="84"/>
      <c r="U1391" s="84"/>
      <c r="V1391" s="84">
        <f t="shared" si="678"/>
        <v>141332.55000000002</v>
      </c>
      <c r="W1391" s="84">
        <f t="shared" si="678"/>
        <v>211446.09</v>
      </c>
      <c r="X1391" s="84">
        <f t="shared" si="678"/>
        <v>1621086.6099999996</v>
      </c>
    </row>
    <row r="1392" spans="1:24" ht="12.75">
      <c r="A1392" s="14"/>
      <c r="B1392" s="73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57"/>
      <c r="V1392" s="57"/>
      <c r="W1392" s="57"/>
      <c r="X1392" s="57"/>
    </row>
    <row r="1393" spans="1:24" ht="18">
      <c r="A1393" s="11"/>
      <c r="B1393" s="322" t="s">
        <v>320</v>
      </c>
      <c r="C1393" s="322"/>
      <c r="D1393" s="322"/>
      <c r="E1393" s="322"/>
      <c r="F1393" s="322"/>
      <c r="G1393" s="322"/>
      <c r="H1393" s="322"/>
      <c r="I1393" s="322"/>
      <c r="J1393" s="322"/>
      <c r="K1393" s="322"/>
      <c r="L1393" s="322"/>
      <c r="M1393" s="322"/>
      <c r="N1393" s="322"/>
      <c r="O1393" s="322"/>
      <c r="P1393" s="322"/>
      <c r="Q1393" s="322"/>
      <c r="R1393" s="322"/>
      <c r="S1393" s="322"/>
      <c r="T1393" s="322"/>
      <c r="U1393" s="322"/>
      <c r="V1393" s="322"/>
      <c r="W1393" s="322"/>
      <c r="X1393" s="322"/>
    </row>
    <row r="1394" spans="1:24" s="90" customFormat="1" ht="12.75" customHeight="1">
      <c r="A1394" s="11"/>
      <c r="B1394" s="117"/>
      <c r="C1394" s="117"/>
      <c r="D1394" s="117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17"/>
      <c r="Q1394" s="117"/>
      <c r="R1394" s="117"/>
      <c r="S1394" s="117"/>
      <c r="T1394" s="117"/>
      <c r="U1394" s="117"/>
      <c r="V1394" s="117"/>
      <c r="W1394" s="117"/>
      <c r="X1394" s="117"/>
    </row>
    <row r="1395" spans="1:24" s="90" customFormat="1" ht="15">
      <c r="A1395" s="283" t="s">
        <v>52</v>
      </c>
      <c r="B1395" s="284" t="s">
        <v>0</v>
      </c>
      <c r="C1395" s="284" t="s">
        <v>51</v>
      </c>
      <c r="D1395" s="284"/>
      <c r="E1395" s="284"/>
      <c r="F1395" s="284"/>
      <c r="G1395" s="284"/>
      <c r="H1395" s="284"/>
      <c r="I1395" s="284"/>
      <c r="J1395" s="284"/>
      <c r="K1395" s="284"/>
      <c r="L1395" s="284" t="s">
        <v>105</v>
      </c>
      <c r="M1395" s="284" t="s">
        <v>71</v>
      </c>
      <c r="N1395" s="285" t="s">
        <v>72</v>
      </c>
      <c r="O1395" s="286"/>
      <c r="P1395" s="286"/>
      <c r="Q1395" s="287"/>
      <c r="R1395" s="284" t="s">
        <v>74</v>
      </c>
      <c r="S1395" s="284"/>
      <c r="T1395" s="284"/>
      <c r="U1395" s="284"/>
      <c r="V1395" s="284"/>
      <c r="W1395" s="288" t="s">
        <v>75</v>
      </c>
      <c r="X1395" s="284" t="s">
        <v>76</v>
      </c>
    </row>
    <row r="1396" spans="1:24" s="132" customFormat="1" ht="57.75">
      <c r="A1396" s="283"/>
      <c r="B1396" s="284"/>
      <c r="C1396" s="157" t="s">
        <v>48</v>
      </c>
      <c r="D1396" s="290" t="s">
        <v>49</v>
      </c>
      <c r="E1396" s="290"/>
      <c r="F1396" s="290"/>
      <c r="G1396" s="291" t="s">
        <v>39</v>
      </c>
      <c r="H1396" s="291"/>
      <c r="I1396" s="291"/>
      <c r="J1396" s="291"/>
      <c r="K1396" s="157" t="s">
        <v>50</v>
      </c>
      <c r="L1396" s="284"/>
      <c r="M1396" s="284"/>
      <c r="N1396" s="284" t="s">
        <v>157</v>
      </c>
      <c r="O1396" s="284"/>
      <c r="P1396" s="130" t="s">
        <v>73</v>
      </c>
      <c r="Q1396" s="129" t="s">
        <v>195</v>
      </c>
      <c r="R1396" s="284" t="s">
        <v>158</v>
      </c>
      <c r="S1396" s="284"/>
      <c r="T1396" s="130" t="s">
        <v>77</v>
      </c>
      <c r="U1396" s="284" t="s">
        <v>159</v>
      </c>
      <c r="V1396" s="284"/>
      <c r="W1396" s="289"/>
      <c r="X1396" s="284"/>
    </row>
    <row r="1397" spans="1:24" ht="15">
      <c r="A1397" s="133"/>
      <c r="B1397" s="160"/>
      <c r="C1397" s="161"/>
      <c r="D1397" s="161" t="s">
        <v>48</v>
      </c>
      <c r="E1397" s="161" t="s">
        <v>196</v>
      </c>
      <c r="F1397" s="161" t="s">
        <v>197</v>
      </c>
      <c r="G1397" s="161" t="s">
        <v>48</v>
      </c>
      <c r="H1397" s="161" t="s">
        <v>196</v>
      </c>
      <c r="I1397" s="161" t="s">
        <v>197</v>
      </c>
      <c r="J1397" s="162" t="s">
        <v>69</v>
      </c>
      <c r="K1397" s="161"/>
      <c r="L1397" s="160"/>
      <c r="M1397" s="160"/>
      <c r="N1397" s="160"/>
      <c r="O1397" s="160"/>
      <c r="P1397" s="160"/>
      <c r="Q1397" s="160"/>
      <c r="R1397" s="160"/>
      <c r="S1397" s="160"/>
      <c r="T1397" s="160"/>
      <c r="U1397" s="160"/>
      <c r="V1397" s="160"/>
      <c r="W1397" s="160"/>
      <c r="X1397" s="160"/>
    </row>
    <row r="1398" spans="1:24" ht="15.75">
      <c r="A1398" s="11"/>
      <c r="B1398" s="180" t="s">
        <v>55</v>
      </c>
      <c r="C1398" s="117"/>
      <c r="D1398" s="117"/>
      <c r="E1398" s="117"/>
      <c r="F1398" s="117"/>
      <c r="G1398" s="117"/>
      <c r="H1398" s="117"/>
      <c r="I1398" s="117"/>
      <c r="J1398" s="117"/>
      <c r="K1398" s="117"/>
      <c r="L1398" s="170"/>
      <c r="M1398" s="170"/>
      <c r="N1398" s="170"/>
      <c r="O1398" s="170"/>
      <c r="P1398" s="170"/>
      <c r="Q1398" s="170"/>
      <c r="R1398" s="170"/>
      <c r="S1398" s="170"/>
      <c r="T1398" s="170"/>
      <c r="U1398" s="170"/>
      <c r="V1398" s="170"/>
      <c r="W1398" s="170"/>
      <c r="X1398" s="170"/>
    </row>
    <row r="1399" spans="1:24" ht="30">
      <c r="A1399" s="11"/>
      <c r="B1399" s="152" t="s">
        <v>311</v>
      </c>
      <c r="C1399" s="145">
        <f>D1399+G1399+K1399</f>
        <v>1</v>
      </c>
      <c r="D1399" s="145"/>
      <c r="E1399" s="145"/>
      <c r="F1399" s="145"/>
      <c r="G1399" s="145">
        <f aca="true" t="shared" si="679" ref="G1399:G1416">H1399</f>
        <v>1</v>
      </c>
      <c r="H1399" s="145">
        <v>1</v>
      </c>
      <c r="I1399" s="145">
        <f aca="true" t="shared" si="680" ref="I1399:I1416">G1399-H1399-J1399</f>
        <v>0</v>
      </c>
      <c r="J1399" s="145"/>
      <c r="K1399" s="145"/>
      <c r="L1399" s="149">
        <v>39670</v>
      </c>
      <c r="M1399" s="149">
        <f>C1399*L1399</f>
        <v>39670</v>
      </c>
      <c r="N1399" s="149">
        <v>4</v>
      </c>
      <c r="O1399" s="146">
        <f>ROUND(M1399*N1399/100,2)</f>
        <v>1586.8</v>
      </c>
      <c r="P1399" s="149"/>
      <c r="Q1399" s="149"/>
      <c r="R1399" s="149"/>
      <c r="S1399" s="149">
        <f>ROUND(M1399*R1399,2)</f>
        <v>0</v>
      </c>
      <c r="T1399" s="149"/>
      <c r="U1399" s="149">
        <v>10</v>
      </c>
      <c r="V1399" s="149">
        <f>ROUND(M1399*U1399/100,2)</f>
        <v>3967</v>
      </c>
      <c r="W1399" s="149">
        <f>ROUND((M1399+O1399+S1399+V1399)*0.15,2)</f>
        <v>6783.57</v>
      </c>
      <c r="X1399" s="149">
        <f>M1399+O1399+S1399+V1399+W1399</f>
        <v>52007.37</v>
      </c>
    </row>
    <row r="1400" spans="1:24" ht="15">
      <c r="A1400" s="11"/>
      <c r="B1400" s="154" t="s">
        <v>258</v>
      </c>
      <c r="C1400" s="145">
        <f>D1400+G1400+K1400</f>
        <v>2</v>
      </c>
      <c r="D1400" s="145">
        <v>0</v>
      </c>
      <c r="E1400" s="145"/>
      <c r="F1400" s="145"/>
      <c r="G1400" s="145">
        <f t="shared" si="679"/>
        <v>2</v>
      </c>
      <c r="H1400" s="145">
        <v>2</v>
      </c>
      <c r="I1400" s="145">
        <f t="shared" si="680"/>
        <v>0</v>
      </c>
      <c r="J1400" s="145"/>
      <c r="K1400" s="145">
        <v>0</v>
      </c>
      <c r="L1400" s="149">
        <v>28385</v>
      </c>
      <c r="M1400" s="149">
        <f>C1400*L1400</f>
        <v>56770</v>
      </c>
      <c r="N1400" s="149">
        <v>4</v>
      </c>
      <c r="O1400" s="146">
        <f>ROUND(M1400*N1400/100,2)</f>
        <v>2270.8</v>
      </c>
      <c r="P1400" s="149"/>
      <c r="Q1400" s="149"/>
      <c r="R1400" s="149"/>
      <c r="S1400" s="149">
        <f>ROUND(M1400*R1400,2)</f>
        <v>0</v>
      </c>
      <c r="T1400" s="149"/>
      <c r="U1400" s="149">
        <v>15</v>
      </c>
      <c r="V1400" s="146">
        <f>ROUND(M1400*U1400/100,2)</f>
        <v>8515.5</v>
      </c>
      <c r="W1400" s="149">
        <f>ROUND((M1400+O1400+S1400+V1400)*0.15,2)</f>
        <v>10133.45</v>
      </c>
      <c r="X1400" s="149">
        <f>M1400+O1400+S1400+V1400+W1400</f>
        <v>77689.75</v>
      </c>
    </row>
    <row r="1401" spans="1:24" ht="15" hidden="1">
      <c r="A1401" s="11"/>
      <c r="B1401" s="154"/>
      <c r="C1401" s="145">
        <f>D1401+G1401+K1401</f>
        <v>0</v>
      </c>
      <c r="D1401" s="145">
        <v>0</v>
      </c>
      <c r="E1401" s="145"/>
      <c r="F1401" s="145"/>
      <c r="G1401" s="145">
        <f>H1401</f>
        <v>0</v>
      </c>
      <c r="H1401" s="145">
        <v>0</v>
      </c>
      <c r="I1401" s="145">
        <f>G1401-H1401-J1401</f>
        <v>0</v>
      </c>
      <c r="J1401" s="145"/>
      <c r="K1401" s="145">
        <v>0</v>
      </c>
      <c r="L1401" s="149">
        <v>25343</v>
      </c>
      <c r="M1401" s="149">
        <f>C1401*L1401</f>
        <v>0</v>
      </c>
      <c r="N1401" s="149">
        <v>4</v>
      </c>
      <c r="O1401" s="149">
        <f>ROUND(M1401*N1401/100,2)</f>
        <v>0</v>
      </c>
      <c r="P1401" s="149"/>
      <c r="Q1401" s="149"/>
      <c r="R1401" s="149"/>
      <c r="S1401" s="149">
        <f>ROUND(M1401*R1401,2)</f>
        <v>0</v>
      </c>
      <c r="T1401" s="149"/>
      <c r="U1401" s="149">
        <v>5</v>
      </c>
      <c r="V1401" s="149">
        <f>ROUND(M1401*U1401/100,2)</f>
        <v>0</v>
      </c>
      <c r="W1401" s="149">
        <f>ROUND((M1401+O1401+S1401+V1401)*0.15,2)</f>
        <v>0</v>
      </c>
      <c r="X1401" s="149">
        <f>M1401+O1401+S1401+V1401+W1401</f>
        <v>0</v>
      </c>
    </row>
    <row r="1402" spans="1:24" s="9" customFormat="1" ht="15.75">
      <c r="A1402" s="11"/>
      <c r="B1402" s="176" t="s">
        <v>54</v>
      </c>
      <c r="C1402" s="32">
        <f>SUM(C1399:C1401)</f>
        <v>3</v>
      </c>
      <c r="D1402" s="32">
        <f aca="true" t="shared" si="681" ref="D1402:X1402">SUM(D1399:D1401)</f>
        <v>0</v>
      </c>
      <c r="E1402" s="32">
        <f t="shared" si="681"/>
        <v>0</v>
      </c>
      <c r="F1402" s="32">
        <f t="shared" si="681"/>
        <v>0</v>
      </c>
      <c r="G1402" s="32">
        <f t="shared" si="681"/>
        <v>3</v>
      </c>
      <c r="H1402" s="32">
        <f t="shared" si="681"/>
        <v>3</v>
      </c>
      <c r="I1402" s="32">
        <f t="shared" si="681"/>
        <v>0</v>
      </c>
      <c r="J1402" s="32">
        <f t="shared" si="681"/>
        <v>0</v>
      </c>
      <c r="K1402" s="32">
        <f t="shared" si="681"/>
        <v>0</v>
      </c>
      <c r="L1402" s="32"/>
      <c r="M1402" s="32">
        <f t="shared" si="681"/>
        <v>96440</v>
      </c>
      <c r="N1402" s="32"/>
      <c r="O1402" s="32">
        <f t="shared" si="681"/>
        <v>3857.6000000000004</v>
      </c>
      <c r="P1402" s="32">
        <f t="shared" si="681"/>
        <v>0</v>
      </c>
      <c r="Q1402" s="32"/>
      <c r="R1402" s="32"/>
      <c r="S1402" s="32">
        <f t="shared" si="681"/>
        <v>0</v>
      </c>
      <c r="T1402" s="32"/>
      <c r="U1402" s="32"/>
      <c r="V1402" s="32">
        <f t="shared" si="681"/>
        <v>12482.5</v>
      </c>
      <c r="W1402" s="32">
        <f t="shared" si="681"/>
        <v>16917.02</v>
      </c>
      <c r="X1402" s="32">
        <f t="shared" si="681"/>
        <v>129697.12</v>
      </c>
    </row>
    <row r="1403" spans="1:24" ht="15.75">
      <c r="A1403" s="9"/>
      <c r="B1403" s="171" t="s">
        <v>56</v>
      </c>
      <c r="C1403" s="145"/>
      <c r="D1403" s="147"/>
      <c r="E1403" s="147"/>
      <c r="F1403" s="147"/>
      <c r="G1403" s="145"/>
      <c r="H1403" s="148"/>
      <c r="I1403" s="145"/>
      <c r="J1403" s="148"/>
      <c r="K1403" s="145"/>
      <c r="L1403" s="149"/>
      <c r="M1403" s="149"/>
      <c r="N1403" s="149"/>
      <c r="O1403" s="149"/>
      <c r="P1403" s="149"/>
      <c r="Q1403" s="149"/>
      <c r="R1403" s="149"/>
      <c r="S1403" s="149"/>
      <c r="T1403" s="149"/>
      <c r="U1403" s="149"/>
      <c r="V1403" s="149"/>
      <c r="W1403" s="149"/>
      <c r="X1403" s="149"/>
    </row>
    <row r="1404" spans="1:24" ht="15">
      <c r="A1404" s="11"/>
      <c r="B1404" s="154" t="s">
        <v>95</v>
      </c>
      <c r="C1404" s="145">
        <f>D1404+G1404+K1404</f>
        <v>1</v>
      </c>
      <c r="D1404" s="145">
        <v>0</v>
      </c>
      <c r="E1404" s="145"/>
      <c r="F1404" s="145"/>
      <c r="G1404" s="145">
        <f t="shared" si="679"/>
        <v>1</v>
      </c>
      <c r="H1404" s="145">
        <v>1</v>
      </c>
      <c r="I1404" s="145">
        <f t="shared" si="680"/>
        <v>0</v>
      </c>
      <c r="J1404" s="145"/>
      <c r="K1404" s="145">
        <v>0</v>
      </c>
      <c r="L1404" s="149">
        <v>18432</v>
      </c>
      <c r="M1404" s="149">
        <f>C1404*L1404</f>
        <v>18432</v>
      </c>
      <c r="N1404" s="149">
        <v>4</v>
      </c>
      <c r="O1404" s="149">
        <f>ROUND(M1404*N1404/100,2)</f>
        <v>737.28</v>
      </c>
      <c r="P1404" s="149"/>
      <c r="Q1404" s="149"/>
      <c r="R1404" s="149"/>
      <c r="S1404" s="149">
        <f>ROUND(M1404*R1404,2)</f>
        <v>0</v>
      </c>
      <c r="T1404" s="149"/>
      <c r="U1404" s="149">
        <v>15</v>
      </c>
      <c r="V1404" s="146">
        <f>ROUND(M1404*U1404/100,2)</f>
        <v>2764.8</v>
      </c>
      <c r="W1404" s="149">
        <f>ROUND((M1404+O1404+S1404+V1404)*0.15,2)</f>
        <v>3290.11</v>
      </c>
      <c r="X1404" s="149">
        <f>M1404+O1404+S1404+V1404+W1404</f>
        <v>25224.19</v>
      </c>
    </row>
    <row r="1405" spans="1:24" s="10" customFormat="1" ht="30">
      <c r="A1405" s="11"/>
      <c r="B1405" s="152" t="s">
        <v>301</v>
      </c>
      <c r="C1405" s="145">
        <f>D1405+G1405+K1405</f>
        <v>11.5</v>
      </c>
      <c r="D1405" s="145">
        <v>0</v>
      </c>
      <c r="E1405" s="145"/>
      <c r="F1405" s="145"/>
      <c r="G1405" s="145">
        <f t="shared" si="679"/>
        <v>11.5</v>
      </c>
      <c r="H1405" s="145">
        <v>11.5</v>
      </c>
      <c r="I1405" s="145">
        <f t="shared" si="680"/>
        <v>0</v>
      </c>
      <c r="J1405" s="145"/>
      <c r="K1405" s="145">
        <v>0</v>
      </c>
      <c r="L1405" s="149">
        <v>16070</v>
      </c>
      <c r="M1405" s="149">
        <f>C1405*L1405</f>
        <v>184805</v>
      </c>
      <c r="N1405" s="149">
        <v>4</v>
      </c>
      <c r="O1405" s="146">
        <f>ROUND(M1405*N1405/100,2)</f>
        <v>7392.2</v>
      </c>
      <c r="P1405" s="149"/>
      <c r="Q1405" s="149"/>
      <c r="R1405" s="149"/>
      <c r="S1405" s="149">
        <f>ROUND(M1405*R1405,2)</f>
        <v>0</v>
      </c>
      <c r="T1405" s="149"/>
      <c r="U1405" s="149">
        <v>15</v>
      </c>
      <c r="V1405" s="149">
        <f>ROUND(M1405*U1405/100,2)</f>
        <v>27720.75</v>
      </c>
      <c r="W1405" s="149">
        <f>ROUND((M1405+O1405+S1405+V1405)*0.15,2)</f>
        <v>32987.69</v>
      </c>
      <c r="X1405" s="149">
        <f>M1405+O1405+S1405+V1405+W1405</f>
        <v>252905.64</v>
      </c>
    </row>
    <row r="1406" spans="1:24" s="10" customFormat="1" ht="15">
      <c r="A1406" s="12"/>
      <c r="B1406" s="152" t="s">
        <v>18</v>
      </c>
      <c r="C1406" s="145">
        <f>D1406+G1406+K1406</f>
        <v>1</v>
      </c>
      <c r="D1406" s="145">
        <v>0</v>
      </c>
      <c r="E1406" s="145"/>
      <c r="F1406" s="145"/>
      <c r="G1406" s="145">
        <f t="shared" si="679"/>
        <v>1</v>
      </c>
      <c r="H1406" s="145">
        <v>1</v>
      </c>
      <c r="I1406" s="145">
        <f t="shared" si="680"/>
        <v>0</v>
      </c>
      <c r="J1406" s="145"/>
      <c r="K1406" s="145">
        <v>0</v>
      </c>
      <c r="L1406" s="149">
        <v>17963</v>
      </c>
      <c r="M1406" s="149">
        <f>C1406*L1406</f>
        <v>17963</v>
      </c>
      <c r="N1406" s="149">
        <v>4</v>
      </c>
      <c r="O1406" s="149">
        <f>ROUND(M1406*N1406/100,2)</f>
        <v>718.52</v>
      </c>
      <c r="P1406" s="149"/>
      <c r="Q1406" s="149"/>
      <c r="R1406" s="149"/>
      <c r="S1406" s="149">
        <f>ROUND(M1406*R1406,2)</f>
        <v>0</v>
      </c>
      <c r="T1406" s="149"/>
      <c r="U1406" s="149"/>
      <c r="V1406" s="149">
        <f>ROUND(M1406*U1406/100,2)</f>
        <v>0</v>
      </c>
      <c r="W1406" s="149">
        <f>ROUND((M1406+O1406+S1406+V1406)*0.15,2)</f>
        <v>2802.23</v>
      </c>
      <c r="X1406" s="149">
        <f>M1406+O1406+S1406+V1406+W1406</f>
        <v>21483.75</v>
      </c>
    </row>
    <row r="1407" spans="1:24" s="10" customFormat="1" ht="15">
      <c r="A1407" s="12"/>
      <c r="B1407" s="152" t="s">
        <v>34</v>
      </c>
      <c r="C1407" s="145">
        <f>D1407+G1407+K1407</f>
        <v>2</v>
      </c>
      <c r="D1407" s="145">
        <v>0</v>
      </c>
      <c r="E1407" s="145"/>
      <c r="F1407" s="145"/>
      <c r="G1407" s="145">
        <f t="shared" si="679"/>
        <v>2</v>
      </c>
      <c r="H1407" s="145">
        <v>2</v>
      </c>
      <c r="I1407" s="145">
        <f t="shared" si="680"/>
        <v>0</v>
      </c>
      <c r="J1407" s="145"/>
      <c r="K1407" s="145">
        <v>0</v>
      </c>
      <c r="L1407" s="149">
        <f>L1406</f>
        <v>17963</v>
      </c>
      <c r="M1407" s="149">
        <f>C1407*L1407</f>
        <v>35926</v>
      </c>
      <c r="N1407" s="149">
        <v>4</v>
      </c>
      <c r="O1407" s="149">
        <f>ROUND(M1407*N1407/100,2)</f>
        <v>1437.04</v>
      </c>
      <c r="P1407" s="149"/>
      <c r="Q1407" s="149"/>
      <c r="R1407" s="149"/>
      <c r="S1407" s="149">
        <f>ROUND(M1407*R1407,2)</f>
        <v>0</v>
      </c>
      <c r="T1407" s="149"/>
      <c r="U1407" s="149">
        <v>15</v>
      </c>
      <c r="V1407" s="146">
        <f>ROUND(M1407*U1407/100,2)</f>
        <v>5388.9</v>
      </c>
      <c r="W1407" s="149">
        <f>ROUND((M1407+O1407+S1407+V1407)*0.15,2)</f>
        <v>6412.79</v>
      </c>
      <c r="X1407" s="149">
        <f>M1407+O1407+S1407+V1407+W1407</f>
        <v>49164.73</v>
      </c>
    </row>
    <row r="1408" spans="1:24" s="198" customFormat="1" ht="15.75">
      <c r="A1408" s="12"/>
      <c r="B1408" s="176" t="s">
        <v>54</v>
      </c>
      <c r="C1408" s="199">
        <f>SUM(C1404:C1407)</f>
        <v>15.5</v>
      </c>
      <c r="D1408" s="199">
        <f>SUM(D1404:D1407)</f>
        <v>0</v>
      </c>
      <c r="E1408" s="199"/>
      <c r="F1408" s="199"/>
      <c r="G1408" s="32">
        <f t="shared" si="679"/>
        <v>15.5</v>
      </c>
      <c r="H1408" s="199">
        <f>SUM(H1404:H1407)</f>
        <v>15.5</v>
      </c>
      <c r="I1408" s="32">
        <f t="shared" si="680"/>
        <v>0</v>
      </c>
      <c r="J1408" s="199"/>
      <c r="K1408" s="199">
        <f>SUM(K1404:K1407)</f>
        <v>0</v>
      </c>
      <c r="L1408" s="199"/>
      <c r="M1408" s="199">
        <f aca="true" t="shared" si="682" ref="M1408:X1408">SUM(M1404:M1407)</f>
        <v>257126</v>
      </c>
      <c r="N1408" s="199"/>
      <c r="O1408" s="199">
        <f t="shared" si="682"/>
        <v>10285.04</v>
      </c>
      <c r="P1408" s="199">
        <f t="shared" si="682"/>
        <v>0</v>
      </c>
      <c r="Q1408" s="199"/>
      <c r="R1408" s="199"/>
      <c r="S1408" s="199">
        <f t="shared" si="682"/>
        <v>0</v>
      </c>
      <c r="T1408" s="199"/>
      <c r="U1408" s="199"/>
      <c r="V1408" s="199">
        <f t="shared" si="682"/>
        <v>35874.45</v>
      </c>
      <c r="W1408" s="199">
        <f t="shared" si="682"/>
        <v>45492.82000000001</v>
      </c>
      <c r="X1408" s="199">
        <f t="shared" si="682"/>
        <v>348778.31</v>
      </c>
    </row>
    <row r="1409" spans="1:24" ht="15.75">
      <c r="A1409" s="198"/>
      <c r="B1409" s="171" t="s">
        <v>57</v>
      </c>
      <c r="C1409" s="195"/>
      <c r="D1409" s="196"/>
      <c r="E1409" s="196"/>
      <c r="F1409" s="196"/>
      <c r="G1409" s="145"/>
      <c r="H1409" s="196"/>
      <c r="I1409" s="145"/>
      <c r="J1409" s="196"/>
      <c r="K1409" s="195"/>
      <c r="L1409" s="149"/>
      <c r="M1409" s="149"/>
      <c r="N1409" s="149"/>
      <c r="O1409" s="149"/>
      <c r="P1409" s="149"/>
      <c r="Q1409" s="149"/>
      <c r="R1409" s="149"/>
      <c r="S1409" s="149"/>
      <c r="T1409" s="149"/>
      <c r="U1409" s="149"/>
      <c r="V1409" s="149"/>
      <c r="W1409" s="149"/>
      <c r="X1409" s="149"/>
    </row>
    <row r="1410" spans="1:24" ht="15" hidden="1">
      <c r="A1410" s="11"/>
      <c r="B1410" s="154" t="s">
        <v>7</v>
      </c>
      <c r="C1410" s="145">
        <f>G1410+D1410+K1410</f>
        <v>0</v>
      </c>
      <c r="D1410" s="145">
        <v>0</v>
      </c>
      <c r="E1410" s="145"/>
      <c r="F1410" s="145"/>
      <c r="G1410" s="145">
        <f t="shared" si="679"/>
        <v>0</v>
      </c>
      <c r="H1410" s="145">
        <v>0</v>
      </c>
      <c r="I1410" s="145">
        <f t="shared" si="680"/>
        <v>0</v>
      </c>
      <c r="J1410" s="145"/>
      <c r="K1410" s="145">
        <v>0</v>
      </c>
      <c r="L1410" s="149">
        <v>10951</v>
      </c>
      <c r="M1410" s="149">
        <f>C1410*L1410</f>
        <v>0</v>
      </c>
      <c r="N1410" s="149">
        <v>4</v>
      </c>
      <c r="O1410" s="149">
        <f>ROUND(M1410*N1410/100,2)</f>
        <v>0</v>
      </c>
      <c r="P1410" s="149"/>
      <c r="Q1410" s="149"/>
      <c r="R1410" s="149"/>
      <c r="S1410" s="149">
        <f>ROUND(M1410*R1410,2)</f>
        <v>0</v>
      </c>
      <c r="T1410" s="149"/>
      <c r="U1410" s="149"/>
      <c r="V1410" s="149">
        <f>ROUND(M1410*U1410/100,2)</f>
        <v>0</v>
      </c>
      <c r="W1410" s="149">
        <f>ROUND((M1410+O1410+S1410+V1410)*0.15,2)</f>
        <v>0</v>
      </c>
      <c r="X1410" s="149">
        <f>M1410+O1410+S1410+V1410+W1410</f>
        <v>0</v>
      </c>
    </row>
    <row r="1411" spans="1:24" ht="30">
      <c r="A1411" s="11"/>
      <c r="B1411" s="152" t="s">
        <v>310</v>
      </c>
      <c r="C1411" s="145">
        <v>4.75</v>
      </c>
      <c r="D1411" s="145">
        <v>0</v>
      </c>
      <c r="E1411" s="145"/>
      <c r="F1411" s="145"/>
      <c r="G1411" s="145">
        <f>H1411</f>
        <v>4.75</v>
      </c>
      <c r="H1411" s="145">
        <v>4.75</v>
      </c>
      <c r="I1411" s="145">
        <f>G1411-H1411-J1411</f>
        <v>0</v>
      </c>
      <c r="J1411" s="145"/>
      <c r="K1411" s="145">
        <v>0</v>
      </c>
      <c r="L1411" s="149">
        <v>12266</v>
      </c>
      <c r="M1411" s="146">
        <f>C1411*L1411</f>
        <v>58263.5</v>
      </c>
      <c r="N1411" s="149">
        <v>4</v>
      </c>
      <c r="O1411" s="149">
        <f>ROUND(M1411*N1411/100,2)</f>
        <v>2330.54</v>
      </c>
      <c r="P1411" s="149"/>
      <c r="Q1411" s="149"/>
      <c r="R1411" s="149"/>
      <c r="S1411" s="149">
        <f>ROUND(M1411*R1411,2)</f>
        <v>0</v>
      </c>
      <c r="T1411" s="149"/>
      <c r="U1411" s="149">
        <v>10</v>
      </c>
      <c r="V1411" s="149">
        <f>ROUND(M1411*U1411/100,2)</f>
        <v>5826.35</v>
      </c>
      <c r="W1411" s="149">
        <f>ROUND((M1411+O1411+S1411+V1411)*0.15,2)</f>
        <v>9963.06</v>
      </c>
      <c r="X1411" s="149">
        <f>M1411+O1411+S1411+V1411+W1411</f>
        <v>76383.45</v>
      </c>
    </row>
    <row r="1412" spans="1:24" s="9" customFormat="1" ht="15.75">
      <c r="A1412" s="11"/>
      <c r="B1412" s="176" t="s">
        <v>54</v>
      </c>
      <c r="C1412" s="32">
        <f>SUM(C1410:C1411)</f>
        <v>4.75</v>
      </c>
      <c r="D1412" s="32">
        <f aca="true" t="shared" si="683" ref="D1412:X1412">SUM(D1410:D1411)</f>
        <v>0</v>
      </c>
      <c r="E1412" s="32">
        <f t="shared" si="683"/>
        <v>0</v>
      </c>
      <c r="F1412" s="32">
        <f t="shared" si="683"/>
        <v>0</v>
      </c>
      <c r="G1412" s="32">
        <f t="shared" si="683"/>
        <v>4.75</v>
      </c>
      <c r="H1412" s="32">
        <f t="shared" si="683"/>
        <v>4.75</v>
      </c>
      <c r="I1412" s="32">
        <f t="shared" si="683"/>
        <v>0</v>
      </c>
      <c r="J1412" s="32">
        <f t="shared" si="683"/>
        <v>0</v>
      </c>
      <c r="K1412" s="32">
        <f t="shared" si="683"/>
        <v>0</v>
      </c>
      <c r="L1412" s="32"/>
      <c r="M1412" s="32">
        <f t="shared" si="683"/>
        <v>58263.5</v>
      </c>
      <c r="N1412" s="32"/>
      <c r="O1412" s="32">
        <f t="shared" si="683"/>
        <v>2330.54</v>
      </c>
      <c r="P1412" s="32">
        <f t="shared" si="683"/>
        <v>0</v>
      </c>
      <c r="Q1412" s="32"/>
      <c r="R1412" s="32"/>
      <c r="S1412" s="32">
        <f t="shared" si="683"/>
        <v>0</v>
      </c>
      <c r="T1412" s="32"/>
      <c r="U1412" s="32"/>
      <c r="V1412" s="32">
        <f t="shared" si="683"/>
        <v>5826.35</v>
      </c>
      <c r="W1412" s="32">
        <f>SUM(W1410:W1411)</f>
        <v>9963.06</v>
      </c>
      <c r="X1412" s="32">
        <f t="shared" si="683"/>
        <v>76383.45</v>
      </c>
    </row>
    <row r="1413" spans="1:24" ht="15.75">
      <c r="A1413" s="9"/>
      <c r="B1413" s="180" t="s">
        <v>58</v>
      </c>
      <c r="C1413" s="150"/>
      <c r="D1413" s="150"/>
      <c r="E1413" s="150"/>
      <c r="F1413" s="150"/>
      <c r="G1413" s="145"/>
      <c r="H1413" s="150"/>
      <c r="I1413" s="145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  <c r="U1413" s="150"/>
      <c r="V1413" s="150"/>
      <c r="W1413" s="150"/>
      <c r="X1413" s="150"/>
    </row>
    <row r="1414" spans="1:24" ht="15">
      <c r="A1414" s="11"/>
      <c r="B1414" s="154" t="s">
        <v>255</v>
      </c>
      <c r="C1414" s="145">
        <f>D1414+G1414+K1414</f>
        <v>1</v>
      </c>
      <c r="D1414" s="145">
        <v>0</v>
      </c>
      <c r="E1414" s="145"/>
      <c r="F1414" s="145"/>
      <c r="G1414" s="145">
        <f t="shared" si="679"/>
        <v>1</v>
      </c>
      <c r="H1414" s="145">
        <v>1</v>
      </c>
      <c r="I1414" s="145">
        <f t="shared" si="680"/>
        <v>0</v>
      </c>
      <c r="J1414" s="145"/>
      <c r="K1414" s="145">
        <v>0</v>
      </c>
      <c r="L1414" s="149">
        <v>10533</v>
      </c>
      <c r="M1414" s="149">
        <f>C1414*L1414</f>
        <v>10533</v>
      </c>
      <c r="N1414" s="149">
        <v>4</v>
      </c>
      <c r="O1414" s="149">
        <f>ROUND(M1414*N1414/100,2)</f>
        <v>421.32</v>
      </c>
      <c r="P1414" s="149"/>
      <c r="Q1414" s="149"/>
      <c r="R1414" s="149"/>
      <c r="S1414" s="149">
        <f>ROUND(M1414*R1414,2)</f>
        <v>0</v>
      </c>
      <c r="T1414" s="149"/>
      <c r="U1414" s="149">
        <v>15</v>
      </c>
      <c r="V1414" s="149">
        <f>ROUND(M1414*U1414/100,2)</f>
        <v>1579.95</v>
      </c>
      <c r="W1414" s="149">
        <f>ROUND((M1414+O1414+S1414+V1414)*0.15,2)</f>
        <v>1880.14</v>
      </c>
      <c r="X1414" s="149">
        <f>M1414+O1414+S1414+V1414+W1414</f>
        <v>14414.41</v>
      </c>
    </row>
    <row r="1415" spans="1:24" ht="15">
      <c r="A1415" s="11"/>
      <c r="B1415" s="154" t="s">
        <v>276</v>
      </c>
      <c r="C1415" s="145">
        <f>D1415+G1415+K1415</f>
        <v>4.5</v>
      </c>
      <c r="D1415" s="145">
        <v>0</v>
      </c>
      <c r="E1415" s="145"/>
      <c r="F1415" s="145"/>
      <c r="G1415" s="145">
        <f t="shared" si="679"/>
        <v>4.5</v>
      </c>
      <c r="H1415" s="145">
        <v>4.5</v>
      </c>
      <c r="I1415" s="145">
        <f t="shared" si="680"/>
        <v>0</v>
      </c>
      <c r="J1415" s="145"/>
      <c r="K1415" s="145">
        <v>0</v>
      </c>
      <c r="L1415" s="149">
        <f>L1414</f>
        <v>10533</v>
      </c>
      <c r="M1415" s="146">
        <f>C1415*L1415</f>
        <v>47398.5</v>
      </c>
      <c r="N1415" s="149">
        <v>4</v>
      </c>
      <c r="O1415" s="149">
        <f>ROUND(M1415*N1415/100,2)</f>
        <v>1895.94</v>
      </c>
      <c r="P1415" s="149"/>
      <c r="Q1415" s="149"/>
      <c r="R1415" s="149"/>
      <c r="S1415" s="149">
        <f>ROUND(M1415*R1415,2)</f>
        <v>0</v>
      </c>
      <c r="T1415" s="149"/>
      <c r="U1415" s="149">
        <v>15</v>
      </c>
      <c r="V1415" s="149">
        <f>ROUND(M1415*U1415/100,2)</f>
        <v>7109.78</v>
      </c>
      <c r="W1415" s="149">
        <f>ROUND((M1415+O1415+S1415+V1415)*0.15,2)</f>
        <v>8460.63</v>
      </c>
      <c r="X1415" s="149">
        <f>M1415+O1415+S1415+V1415+W1415</f>
        <v>64864.85</v>
      </c>
    </row>
    <row r="1416" spans="1:24" ht="15">
      <c r="A1416" s="11"/>
      <c r="B1416" s="154" t="s">
        <v>323</v>
      </c>
      <c r="C1416" s="145">
        <f>D1416+G1416+K1416</f>
        <v>2</v>
      </c>
      <c r="D1416" s="145">
        <v>0</v>
      </c>
      <c r="E1416" s="145"/>
      <c r="F1416" s="145"/>
      <c r="G1416" s="145">
        <f t="shared" si="679"/>
        <v>2</v>
      </c>
      <c r="H1416" s="145">
        <v>2</v>
      </c>
      <c r="I1416" s="145">
        <f t="shared" si="680"/>
        <v>0</v>
      </c>
      <c r="J1416" s="145"/>
      <c r="K1416" s="145">
        <v>0</v>
      </c>
      <c r="L1416" s="149">
        <f>L1414</f>
        <v>10533</v>
      </c>
      <c r="M1416" s="149">
        <f>C1416*L1416</f>
        <v>21066</v>
      </c>
      <c r="N1416" s="149">
        <v>4</v>
      </c>
      <c r="O1416" s="149">
        <f>ROUND(M1416*N1416/100,2)</f>
        <v>842.64</v>
      </c>
      <c r="P1416" s="149"/>
      <c r="Q1416" s="149"/>
      <c r="R1416" s="149"/>
      <c r="S1416" s="149">
        <f>ROUND(M1416*R1416,2)</f>
        <v>0</v>
      </c>
      <c r="T1416" s="149"/>
      <c r="U1416" s="149">
        <v>5</v>
      </c>
      <c r="V1416" s="146">
        <f>ROUND(M1416*U1416/100,2)</f>
        <v>1053.3</v>
      </c>
      <c r="W1416" s="149">
        <f>ROUND((M1416+O1416+S1416+V1416)*0.15,2)</f>
        <v>3444.29</v>
      </c>
      <c r="X1416" s="149">
        <f>M1416+O1416+S1416+V1416+W1416</f>
        <v>26406.23</v>
      </c>
    </row>
    <row r="1417" spans="1:24" s="9" customFormat="1" ht="15.75">
      <c r="A1417" s="11"/>
      <c r="B1417" s="176" t="s">
        <v>54</v>
      </c>
      <c r="C1417" s="32">
        <f>SUM(C1414:C1416)</f>
        <v>7.5</v>
      </c>
      <c r="D1417" s="32">
        <f aca="true" t="shared" si="684" ref="D1417:X1417">SUM(D1414:D1416)</f>
        <v>0</v>
      </c>
      <c r="E1417" s="32">
        <f t="shared" si="684"/>
        <v>0</v>
      </c>
      <c r="F1417" s="32">
        <f t="shared" si="684"/>
        <v>0</v>
      </c>
      <c r="G1417" s="32">
        <f t="shared" si="684"/>
        <v>7.5</v>
      </c>
      <c r="H1417" s="32">
        <f t="shared" si="684"/>
        <v>7.5</v>
      </c>
      <c r="I1417" s="32">
        <f t="shared" si="684"/>
        <v>0</v>
      </c>
      <c r="J1417" s="32">
        <f t="shared" si="684"/>
        <v>0</v>
      </c>
      <c r="K1417" s="32">
        <f t="shared" si="684"/>
        <v>0</v>
      </c>
      <c r="L1417" s="32">
        <f t="shared" si="684"/>
        <v>31599</v>
      </c>
      <c r="M1417" s="32">
        <f t="shared" si="684"/>
        <v>78997.5</v>
      </c>
      <c r="N1417" s="32">
        <f t="shared" si="684"/>
        <v>12</v>
      </c>
      <c r="O1417" s="32">
        <f t="shared" si="684"/>
        <v>3159.9</v>
      </c>
      <c r="P1417" s="32">
        <f t="shared" si="684"/>
        <v>0</v>
      </c>
      <c r="Q1417" s="32">
        <f t="shared" si="684"/>
        <v>0</v>
      </c>
      <c r="R1417" s="32">
        <f t="shared" si="684"/>
        <v>0</v>
      </c>
      <c r="S1417" s="32">
        <f t="shared" si="684"/>
        <v>0</v>
      </c>
      <c r="T1417" s="32">
        <f t="shared" si="684"/>
        <v>0</v>
      </c>
      <c r="U1417" s="32">
        <f t="shared" si="684"/>
        <v>35</v>
      </c>
      <c r="V1417" s="32">
        <f t="shared" si="684"/>
        <v>9743.029999999999</v>
      </c>
      <c r="W1417" s="32">
        <f t="shared" si="684"/>
        <v>13785.059999999998</v>
      </c>
      <c r="X1417" s="32">
        <f t="shared" si="684"/>
        <v>105685.48999999999</v>
      </c>
    </row>
    <row r="1418" spans="1:24" s="8" customFormat="1" ht="15.75">
      <c r="A1418" s="9"/>
      <c r="B1418" s="151" t="s">
        <v>312</v>
      </c>
      <c r="C1418" s="144">
        <f>C1402</f>
        <v>3</v>
      </c>
      <c r="D1418" s="150">
        <f aca="true" t="shared" si="685" ref="D1418:X1418">D1402</f>
        <v>0</v>
      </c>
      <c r="E1418" s="150">
        <f t="shared" si="685"/>
        <v>0</v>
      </c>
      <c r="F1418" s="150">
        <f t="shared" si="685"/>
        <v>0</v>
      </c>
      <c r="G1418" s="150">
        <f t="shared" si="685"/>
        <v>3</v>
      </c>
      <c r="H1418" s="150">
        <f t="shared" si="685"/>
        <v>3</v>
      </c>
      <c r="I1418" s="150">
        <f t="shared" si="685"/>
        <v>0</v>
      </c>
      <c r="J1418" s="150">
        <f t="shared" si="685"/>
        <v>0</v>
      </c>
      <c r="K1418" s="150">
        <f t="shared" si="685"/>
        <v>0</v>
      </c>
      <c r="L1418" s="150"/>
      <c r="M1418" s="150">
        <f t="shared" si="685"/>
        <v>96440</v>
      </c>
      <c r="N1418" s="150"/>
      <c r="O1418" s="150">
        <f t="shared" si="685"/>
        <v>3857.6000000000004</v>
      </c>
      <c r="P1418" s="150">
        <f t="shared" si="685"/>
        <v>0</v>
      </c>
      <c r="Q1418" s="150"/>
      <c r="R1418" s="150"/>
      <c r="S1418" s="150">
        <f t="shared" si="685"/>
        <v>0</v>
      </c>
      <c r="T1418" s="150"/>
      <c r="U1418" s="150"/>
      <c r="V1418" s="150">
        <f t="shared" si="685"/>
        <v>12482.5</v>
      </c>
      <c r="W1418" s="150">
        <f t="shared" si="685"/>
        <v>16917.02</v>
      </c>
      <c r="X1418" s="150">
        <f t="shared" si="685"/>
        <v>129697.12</v>
      </c>
    </row>
    <row r="1419" spans="1:24" s="8" customFormat="1" ht="15.75">
      <c r="A1419" s="58"/>
      <c r="B1419" s="151" t="s">
        <v>56</v>
      </c>
      <c r="C1419" s="144">
        <f>C1408</f>
        <v>15.5</v>
      </c>
      <c r="D1419" s="150">
        <f aca="true" t="shared" si="686" ref="D1419:K1419">D1408</f>
        <v>0</v>
      </c>
      <c r="E1419" s="150">
        <f t="shared" si="686"/>
        <v>0</v>
      </c>
      <c r="F1419" s="150">
        <f t="shared" si="686"/>
        <v>0</v>
      </c>
      <c r="G1419" s="150">
        <f t="shared" si="686"/>
        <v>15.5</v>
      </c>
      <c r="H1419" s="150">
        <f t="shared" si="686"/>
        <v>15.5</v>
      </c>
      <c r="I1419" s="150">
        <f t="shared" si="686"/>
        <v>0</v>
      </c>
      <c r="J1419" s="150">
        <f t="shared" si="686"/>
        <v>0</v>
      </c>
      <c r="K1419" s="150">
        <f t="shared" si="686"/>
        <v>0</v>
      </c>
      <c r="L1419" s="150"/>
      <c r="M1419" s="150">
        <f aca="true" t="shared" si="687" ref="M1419:X1419">M1408</f>
        <v>257126</v>
      </c>
      <c r="N1419" s="150"/>
      <c r="O1419" s="150">
        <f t="shared" si="687"/>
        <v>10285.04</v>
      </c>
      <c r="P1419" s="150">
        <f t="shared" si="687"/>
        <v>0</v>
      </c>
      <c r="Q1419" s="150"/>
      <c r="R1419" s="150"/>
      <c r="S1419" s="150">
        <f t="shared" si="687"/>
        <v>0</v>
      </c>
      <c r="T1419" s="150"/>
      <c r="U1419" s="150"/>
      <c r="V1419" s="150">
        <f t="shared" si="687"/>
        <v>35874.45</v>
      </c>
      <c r="W1419" s="150">
        <f t="shared" si="687"/>
        <v>45492.82000000001</v>
      </c>
      <c r="X1419" s="150">
        <f t="shared" si="687"/>
        <v>348778.31</v>
      </c>
    </row>
    <row r="1420" spans="1:24" s="8" customFormat="1" ht="15.75">
      <c r="A1420" s="58"/>
      <c r="B1420" s="151" t="s">
        <v>57</v>
      </c>
      <c r="C1420" s="194">
        <f>C1412</f>
        <v>4.75</v>
      </c>
      <c r="D1420" s="197">
        <f aca="true" t="shared" si="688" ref="D1420:K1420">D1412</f>
        <v>0</v>
      </c>
      <c r="E1420" s="197">
        <f t="shared" si="688"/>
        <v>0</v>
      </c>
      <c r="F1420" s="197">
        <f t="shared" si="688"/>
        <v>0</v>
      </c>
      <c r="G1420" s="197">
        <f t="shared" si="688"/>
        <v>4.75</v>
      </c>
      <c r="H1420" s="197">
        <f t="shared" si="688"/>
        <v>4.75</v>
      </c>
      <c r="I1420" s="197">
        <f t="shared" si="688"/>
        <v>0</v>
      </c>
      <c r="J1420" s="197">
        <f t="shared" si="688"/>
        <v>0</v>
      </c>
      <c r="K1420" s="197">
        <f t="shared" si="688"/>
        <v>0</v>
      </c>
      <c r="L1420" s="197"/>
      <c r="M1420" s="197">
        <f aca="true" t="shared" si="689" ref="M1420:X1420">M1412</f>
        <v>58263.5</v>
      </c>
      <c r="N1420" s="197"/>
      <c r="O1420" s="197">
        <f t="shared" si="689"/>
        <v>2330.54</v>
      </c>
      <c r="P1420" s="197">
        <f t="shared" si="689"/>
        <v>0</v>
      </c>
      <c r="Q1420" s="197"/>
      <c r="R1420" s="197"/>
      <c r="S1420" s="197">
        <f t="shared" si="689"/>
        <v>0</v>
      </c>
      <c r="T1420" s="197"/>
      <c r="U1420" s="197"/>
      <c r="V1420" s="197">
        <f t="shared" si="689"/>
        <v>5826.35</v>
      </c>
      <c r="W1420" s="197">
        <f>W1412</f>
        <v>9963.06</v>
      </c>
      <c r="X1420" s="197">
        <f t="shared" si="689"/>
        <v>76383.45</v>
      </c>
    </row>
    <row r="1421" spans="1:24" s="8" customFormat="1" ht="15.75">
      <c r="A1421" s="58"/>
      <c r="B1421" s="151" t="s">
        <v>58</v>
      </c>
      <c r="C1421" s="144">
        <f>C1417</f>
        <v>7.5</v>
      </c>
      <c r="D1421" s="150">
        <f aca="true" t="shared" si="690" ref="D1421:K1421">D1417</f>
        <v>0</v>
      </c>
      <c r="E1421" s="150">
        <f t="shared" si="690"/>
        <v>0</v>
      </c>
      <c r="F1421" s="150">
        <f t="shared" si="690"/>
        <v>0</v>
      </c>
      <c r="G1421" s="150">
        <f t="shared" si="690"/>
        <v>7.5</v>
      </c>
      <c r="H1421" s="150">
        <f t="shared" si="690"/>
        <v>7.5</v>
      </c>
      <c r="I1421" s="150">
        <f t="shared" si="690"/>
        <v>0</v>
      </c>
      <c r="J1421" s="150">
        <f t="shared" si="690"/>
        <v>0</v>
      </c>
      <c r="K1421" s="150">
        <f t="shared" si="690"/>
        <v>0</v>
      </c>
      <c r="L1421" s="150"/>
      <c r="M1421" s="150">
        <f aca="true" t="shared" si="691" ref="M1421:X1421">M1417</f>
        <v>78997.5</v>
      </c>
      <c r="N1421" s="150"/>
      <c r="O1421" s="150">
        <f t="shared" si="691"/>
        <v>3159.9</v>
      </c>
      <c r="P1421" s="150">
        <f t="shared" si="691"/>
        <v>0</v>
      </c>
      <c r="Q1421" s="150"/>
      <c r="R1421" s="150"/>
      <c r="S1421" s="150">
        <f t="shared" si="691"/>
        <v>0</v>
      </c>
      <c r="T1421" s="150"/>
      <c r="U1421" s="150"/>
      <c r="V1421" s="150">
        <f t="shared" si="691"/>
        <v>9743.029999999999</v>
      </c>
      <c r="W1421" s="150">
        <f t="shared" si="691"/>
        <v>13785.059999999998</v>
      </c>
      <c r="X1421" s="150">
        <f t="shared" si="691"/>
        <v>105685.48999999999</v>
      </c>
    </row>
    <row r="1422" spans="1:24" ht="15.75">
      <c r="A1422" s="58"/>
      <c r="B1422" s="155" t="s">
        <v>59</v>
      </c>
      <c r="C1422" s="84">
        <f>SUM(C1418:C1421)</f>
        <v>30.75</v>
      </c>
      <c r="D1422" s="84">
        <f aca="true" t="shared" si="692" ref="D1422:X1422">SUM(D1418:D1421)</f>
        <v>0</v>
      </c>
      <c r="E1422" s="84">
        <f t="shared" si="692"/>
        <v>0</v>
      </c>
      <c r="F1422" s="84">
        <f t="shared" si="692"/>
        <v>0</v>
      </c>
      <c r="G1422" s="84">
        <f t="shared" si="692"/>
        <v>30.75</v>
      </c>
      <c r="H1422" s="84">
        <f t="shared" si="692"/>
        <v>30.75</v>
      </c>
      <c r="I1422" s="84">
        <f t="shared" si="692"/>
        <v>0</v>
      </c>
      <c r="J1422" s="84">
        <f t="shared" si="692"/>
        <v>0</v>
      </c>
      <c r="K1422" s="84">
        <f t="shared" si="692"/>
        <v>0</v>
      </c>
      <c r="L1422" s="84"/>
      <c r="M1422" s="84">
        <f t="shared" si="692"/>
        <v>490827</v>
      </c>
      <c r="N1422" s="84"/>
      <c r="O1422" s="84">
        <f t="shared" si="692"/>
        <v>19633.08</v>
      </c>
      <c r="P1422" s="84">
        <f t="shared" si="692"/>
        <v>0</v>
      </c>
      <c r="Q1422" s="84"/>
      <c r="R1422" s="84"/>
      <c r="S1422" s="84">
        <f t="shared" si="692"/>
        <v>0</v>
      </c>
      <c r="T1422" s="84">
        <f t="shared" si="692"/>
        <v>0</v>
      </c>
      <c r="U1422" s="84"/>
      <c r="V1422" s="84">
        <f t="shared" si="692"/>
        <v>63926.329999999994</v>
      </c>
      <c r="W1422" s="84">
        <f t="shared" si="692"/>
        <v>86157.96</v>
      </c>
      <c r="X1422" s="84">
        <f t="shared" si="692"/>
        <v>660544.37</v>
      </c>
    </row>
    <row r="1423" spans="1:24" ht="12.75">
      <c r="A1423" s="11"/>
      <c r="B1423" s="74"/>
      <c r="C1423" s="75"/>
      <c r="D1423" s="41"/>
      <c r="E1423" s="41"/>
      <c r="F1423" s="41"/>
      <c r="G1423" s="41"/>
      <c r="H1423" s="41"/>
      <c r="I1423" s="41"/>
      <c r="J1423" s="41"/>
      <c r="K1423" s="75"/>
      <c r="L1423" s="67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1:24" ht="18">
      <c r="A1424" s="11"/>
      <c r="B1424" s="293" t="s">
        <v>321</v>
      </c>
      <c r="C1424" s="293"/>
      <c r="D1424" s="293"/>
      <c r="E1424" s="293"/>
      <c r="F1424" s="293"/>
      <c r="G1424" s="293"/>
      <c r="H1424" s="293"/>
      <c r="I1424" s="293"/>
      <c r="J1424" s="293"/>
      <c r="K1424" s="293"/>
      <c r="L1424" s="293"/>
      <c r="M1424" s="293"/>
      <c r="N1424" s="293"/>
      <c r="O1424" s="293"/>
      <c r="P1424" s="293"/>
      <c r="Q1424" s="293"/>
      <c r="R1424" s="293"/>
      <c r="S1424" s="293"/>
      <c r="T1424" s="293"/>
      <c r="U1424" s="293"/>
      <c r="V1424" s="293"/>
      <c r="W1424" s="293"/>
      <c r="X1424" s="293"/>
    </row>
    <row r="1425" spans="1:24" s="90" customFormat="1" ht="12.75" customHeight="1">
      <c r="A1425" s="11"/>
      <c r="B1425" s="119"/>
      <c r="C1425" s="119"/>
      <c r="D1425" s="119"/>
      <c r="E1425" s="119"/>
      <c r="F1425" s="119"/>
      <c r="G1425" s="119"/>
      <c r="H1425" s="119"/>
      <c r="I1425" s="119"/>
      <c r="J1425" s="119"/>
      <c r="K1425" s="119"/>
      <c r="L1425" s="119"/>
      <c r="M1425" s="119"/>
      <c r="N1425" s="119"/>
      <c r="O1425" s="119"/>
      <c r="P1425" s="119"/>
      <c r="Q1425" s="119"/>
      <c r="R1425" s="119"/>
      <c r="S1425" s="119"/>
      <c r="T1425" s="119"/>
      <c r="U1425" s="119"/>
      <c r="V1425" s="119"/>
      <c r="W1425" s="119"/>
      <c r="X1425" s="119"/>
    </row>
    <row r="1426" spans="1:24" s="90" customFormat="1" ht="15">
      <c r="A1426" s="283" t="s">
        <v>52</v>
      </c>
      <c r="B1426" s="284" t="s">
        <v>0</v>
      </c>
      <c r="C1426" s="284" t="s">
        <v>51</v>
      </c>
      <c r="D1426" s="284"/>
      <c r="E1426" s="284"/>
      <c r="F1426" s="284"/>
      <c r="G1426" s="284"/>
      <c r="H1426" s="284"/>
      <c r="I1426" s="284"/>
      <c r="J1426" s="284"/>
      <c r="K1426" s="284"/>
      <c r="L1426" s="284" t="s">
        <v>105</v>
      </c>
      <c r="M1426" s="284" t="s">
        <v>71</v>
      </c>
      <c r="N1426" s="285" t="s">
        <v>72</v>
      </c>
      <c r="O1426" s="286"/>
      <c r="P1426" s="286"/>
      <c r="Q1426" s="287"/>
      <c r="R1426" s="284" t="s">
        <v>74</v>
      </c>
      <c r="S1426" s="284"/>
      <c r="T1426" s="284"/>
      <c r="U1426" s="284"/>
      <c r="V1426" s="284"/>
      <c r="W1426" s="288" t="s">
        <v>75</v>
      </c>
      <c r="X1426" s="284" t="s">
        <v>76</v>
      </c>
    </row>
    <row r="1427" spans="1:24" s="132" customFormat="1" ht="57.75">
      <c r="A1427" s="283"/>
      <c r="B1427" s="284"/>
      <c r="C1427" s="157" t="s">
        <v>48</v>
      </c>
      <c r="D1427" s="290" t="s">
        <v>49</v>
      </c>
      <c r="E1427" s="290"/>
      <c r="F1427" s="290"/>
      <c r="G1427" s="291" t="s">
        <v>39</v>
      </c>
      <c r="H1427" s="291"/>
      <c r="I1427" s="291"/>
      <c r="J1427" s="291"/>
      <c r="K1427" s="157" t="s">
        <v>50</v>
      </c>
      <c r="L1427" s="284"/>
      <c r="M1427" s="284"/>
      <c r="N1427" s="284" t="s">
        <v>157</v>
      </c>
      <c r="O1427" s="284"/>
      <c r="P1427" s="130" t="s">
        <v>73</v>
      </c>
      <c r="Q1427" s="129" t="s">
        <v>195</v>
      </c>
      <c r="R1427" s="284" t="s">
        <v>158</v>
      </c>
      <c r="S1427" s="284"/>
      <c r="T1427" s="130" t="s">
        <v>77</v>
      </c>
      <c r="U1427" s="284" t="s">
        <v>159</v>
      </c>
      <c r="V1427" s="284"/>
      <c r="W1427" s="289"/>
      <c r="X1427" s="284"/>
    </row>
    <row r="1428" spans="1:24" ht="15">
      <c r="A1428" s="133"/>
      <c r="B1428" s="160"/>
      <c r="C1428" s="161"/>
      <c r="D1428" s="161" t="s">
        <v>48</v>
      </c>
      <c r="E1428" s="161" t="s">
        <v>196</v>
      </c>
      <c r="F1428" s="161" t="s">
        <v>197</v>
      </c>
      <c r="G1428" s="161" t="s">
        <v>48</v>
      </c>
      <c r="H1428" s="161" t="s">
        <v>196</v>
      </c>
      <c r="I1428" s="161" t="s">
        <v>197</v>
      </c>
      <c r="J1428" s="162" t="s">
        <v>69</v>
      </c>
      <c r="K1428" s="161"/>
      <c r="L1428" s="160"/>
      <c r="M1428" s="160"/>
      <c r="N1428" s="160"/>
      <c r="O1428" s="160"/>
      <c r="P1428" s="160"/>
      <c r="Q1428" s="160"/>
      <c r="R1428" s="160"/>
      <c r="S1428" s="160"/>
      <c r="T1428" s="160"/>
      <c r="U1428" s="160"/>
      <c r="V1428" s="160"/>
      <c r="W1428" s="160"/>
      <c r="X1428" s="160"/>
    </row>
    <row r="1429" spans="1:24" ht="15.75">
      <c r="A1429" s="11"/>
      <c r="B1429" s="180" t="s">
        <v>55</v>
      </c>
      <c r="C1429" s="167"/>
      <c r="D1429" s="167"/>
      <c r="E1429" s="167"/>
      <c r="F1429" s="167"/>
      <c r="G1429" s="168"/>
      <c r="H1429" s="168"/>
      <c r="I1429" s="168"/>
      <c r="J1429" s="168"/>
      <c r="K1429" s="169"/>
      <c r="L1429" s="170"/>
      <c r="M1429" s="170"/>
      <c r="N1429" s="170"/>
      <c r="O1429" s="170"/>
      <c r="P1429" s="170"/>
      <c r="Q1429" s="170"/>
      <c r="R1429" s="170"/>
      <c r="S1429" s="170"/>
      <c r="T1429" s="170"/>
      <c r="U1429" s="170"/>
      <c r="V1429" s="170"/>
      <c r="W1429" s="170"/>
      <c r="X1429" s="170"/>
    </row>
    <row r="1430" spans="1:24" ht="27.75" customHeight="1">
      <c r="A1430" s="11"/>
      <c r="B1430" s="152" t="s">
        <v>313</v>
      </c>
      <c r="C1430" s="145">
        <f>D1430+G1430+K1430</f>
        <v>1</v>
      </c>
      <c r="D1430" s="145">
        <v>0</v>
      </c>
      <c r="E1430" s="145"/>
      <c r="F1430" s="145"/>
      <c r="G1430" s="145">
        <f>H1430</f>
        <v>1</v>
      </c>
      <c r="H1430" s="145">
        <v>1</v>
      </c>
      <c r="I1430" s="145">
        <f aca="true" t="shared" si="693" ref="I1430:I1448">G1430-H1430-J1430</f>
        <v>0</v>
      </c>
      <c r="J1430" s="145"/>
      <c r="K1430" s="145">
        <v>0</v>
      </c>
      <c r="L1430" s="149">
        <v>39670</v>
      </c>
      <c r="M1430" s="149">
        <f>C1430*L1430</f>
        <v>39670</v>
      </c>
      <c r="N1430" s="149">
        <v>4</v>
      </c>
      <c r="O1430" s="146">
        <f>ROUND(M1430*N1430/100,2)</f>
        <v>1586.8</v>
      </c>
      <c r="P1430" s="149"/>
      <c r="Q1430" s="149"/>
      <c r="R1430" s="149"/>
      <c r="S1430" s="149">
        <f>ROUND(M1430*R1430,2)</f>
        <v>0</v>
      </c>
      <c r="T1430" s="149"/>
      <c r="U1430" s="149">
        <v>15</v>
      </c>
      <c r="V1430" s="146">
        <f>ROUND(M1430*U1430/100,2)</f>
        <v>5950.5</v>
      </c>
      <c r="W1430" s="146">
        <f>ROUND((M1430+O1430+S1430+V1430)*0.15,2)</f>
        <v>7081.1</v>
      </c>
      <c r="X1430" s="146">
        <f>M1430+O1430+S1430+V1430+W1430</f>
        <v>54288.4</v>
      </c>
    </row>
    <row r="1431" spans="1:24" ht="15">
      <c r="A1431" s="11"/>
      <c r="B1431" s="152" t="s">
        <v>30</v>
      </c>
      <c r="C1431" s="145">
        <f>D1431+G1431+K1431</f>
        <v>2.25</v>
      </c>
      <c r="D1431" s="145">
        <v>0</v>
      </c>
      <c r="E1431" s="145"/>
      <c r="F1431" s="145"/>
      <c r="G1431" s="145">
        <f>H1431</f>
        <v>2.25</v>
      </c>
      <c r="H1431" s="145">
        <v>2.25</v>
      </c>
      <c r="I1431" s="145">
        <f t="shared" si="693"/>
        <v>0</v>
      </c>
      <c r="J1431" s="145"/>
      <c r="K1431" s="145">
        <v>0</v>
      </c>
      <c r="L1431" s="149">
        <v>28385</v>
      </c>
      <c r="M1431" s="149">
        <f>C1431*L1431</f>
        <v>63866.25</v>
      </c>
      <c r="N1431" s="149">
        <v>4</v>
      </c>
      <c r="O1431" s="149">
        <f>ROUND(M1431*N1431/100,2)</f>
        <v>2554.65</v>
      </c>
      <c r="P1431" s="149"/>
      <c r="Q1431" s="149"/>
      <c r="R1431" s="149"/>
      <c r="S1431" s="149">
        <f>ROUND(M1431*R1431,2)</f>
        <v>0</v>
      </c>
      <c r="T1431" s="149"/>
      <c r="U1431" s="149">
        <v>15</v>
      </c>
      <c r="V1431" s="149">
        <f>ROUND(M1431*U1431/100,2)</f>
        <v>9579.94</v>
      </c>
      <c r="W1431" s="149">
        <f>ROUND((M1431+O1431+S1431+V1431)*0.15,2)</f>
        <v>11400.13</v>
      </c>
      <c r="X1431" s="149">
        <f>M1431+O1431+S1431+V1431+W1431</f>
        <v>87400.97</v>
      </c>
    </row>
    <row r="1432" spans="1:24" ht="15" hidden="1">
      <c r="A1432" s="11"/>
      <c r="B1432" s="152" t="s">
        <v>232</v>
      </c>
      <c r="C1432" s="145">
        <f>D1432+G1432+K1432</f>
        <v>0</v>
      </c>
      <c r="D1432" s="145">
        <v>0</v>
      </c>
      <c r="E1432" s="145"/>
      <c r="F1432" s="145"/>
      <c r="G1432" s="145">
        <f>H1432</f>
        <v>0</v>
      </c>
      <c r="H1432" s="145">
        <v>0</v>
      </c>
      <c r="I1432" s="145">
        <f>G1432-H1432-J1432</f>
        <v>0</v>
      </c>
      <c r="J1432" s="145"/>
      <c r="K1432" s="145"/>
      <c r="L1432" s="149">
        <v>18705</v>
      </c>
      <c r="M1432" s="149">
        <f>C1432*L1432</f>
        <v>0</v>
      </c>
      <c r="N1432" s="149">
        <v>4</v>
      </c>
      <c r="O1432" s="146">
        <f>ROUND(M1432*N1432/100,2)</f>
        <v>0</v>
      </c>
      <c r="P1432" s="149"/>
      <c r="Q1432" s="149"/>
      <c r="R1432" s="149"/>
      <c r="S1432" s="149">
        <f>ROUND(M1432*R1432,2)</f>
        <v>0</v>
      </c>
      <c r="T1432" s="210"/>
      <c r="U1432" s="149">
        <v>5</v>
      </c>
      <c r="V1432" s="149">
        <f>ROUND(M1432*U1432/100,2)</f>
        <v>0</v>
      </c>
      <c r="W1432" s="149">
        <f>ROUND((M1432+O1432+S1432+V1432)*0.15,2)</f>
        <v>0</v>
      </c>
      <c r="X1432" s="149">
        <f>M1432+O1432+S1432+V1432+W1432</f>
        <v>0</v>
      </c>
    </row>
    <row r="1433" spans="1:24" ht="15">
      <c r="A1433" s="11"/>
      <c r="B1433" s="152" t="s">
        <v>249</v>
      </c>
      <c r="C1433" s="145">
        <f>D1433+G1433+K1433</f>
        <v>0.25</v>
      </c>
      <c r="D1433" s="145">
        <v>0</v>
      </c>
      <c r="E1433" s="145"/>
      <c r="F1433" s="145"/>
      <c r="G1433" s="145">
        <f>H1433</f>
        <v>0.25</v>
      </c>
      <c r="H1433" s="145">
        <v>0.25</v>
      </c>
      <c r="I1433" s="145">
        <f t="shared" si="693"/>
        <v>0</v>
      </c>
      <c r="J1433" s="145"/>
      <c r="K1433" s="145">
        <v>0</v>
      </c>
      <c r="L1433" s="149">
        <f>L1431</f>
        <v>28385</v>
      </c>
      <c r="M1433" s="149">
        <f>C1433*L1433</f>
        <v>7096.25</v>
      </c>
      <c r="N1433" s="149">
        <v>4</v>
      </c>
      <c r="O1433" s="149">
        <f>ROUND(M1433*N1433/100,2)</f>
        <v>283.85</v>
      </c>
      <c r="P1433" s="149"/>
      <c r="Q1433" s="149"/>
      <c r="R1433" s="149"/>
      <c r="S1433" s="149">
        <f>ROUND(M1433*R1433,2)</f>
        <v>0</v>
      </c>
      <c r="T1433" s="149"/>
      <c r="U1433" s="149">
        <v>15</v>
      </c>
      <c r="V1433" s="149">
        <f>ROUND(M1433*U1433/100,2)</f>
        <v>1064.44</v>
      </c>
      <c r="W1433" s="149">
        <f>ROUND((M1433+O1433+S1433+V1433)*0.15,2)</f>
        <v>1266.68</v>
      </c>
      <c r="X1433" s="149">
        <f>M1433+O1433+S1433+V1433+W1433</f>
        <v>9711.220000000001</v>
      </c>
    </row>
    <row r="1434" spans="1:24" ht="15">
      <c r="A1434" s="11"/>
      <c r="B1434" s="152" t="s">
        <v>314</v>
      </c>
      <c r="C1434" s="145">
        <f>D1434+G1434+K1434</f>
        <v>0.25</v>
      </c>
      <c r="D1434" s="145">
        <v>0</v>
      </c>
      <c r="E1434" s="145"/>
      <c r="F1434" s="145"/>
      <c r="G1434" s="145">
        <f>H1434</f>
        <v>0.25</v>
      </c>
      <c r="H1434" s="145">
        <v>0.25</v>
      </c>
      <c r="I1434" s="145">
        <f t="shared" si="693"/>
        <v>0</v>
      </c>
      <c r="J1434" s="145"/>
      <c r="K1434" s="145">
        <v>0</v>
      </c>
      <c r="L1434" s="149">
        <f>L1431</f>
        <v>28385</v>
      </c>
      <c r="M1434" s="149">
        <f>C1434*L1434</f>
        <v>7096.25</v>
      </c>
      <c r="N1434" s="149">
        <v>4</v>
      </c>
      <c r="O1434" s="149">
        <f>ROUND(M1434*N1434/100,2)</f>
        <v>283.85</v>
      </c>
      <c r="P1434" s="149"/>
      <c r="Q1434" s="149"/>
      <c r="R1434" s="149"/>
      <c r="S1434" s="149">
        <f>ROUND(M1434*R1434,2)</f>
        <v>0</v>
      </c>
      <c r="T1434" s="149"/>
      <c r="U1434" s="149">
        <v>15</v>
      </c>
      <c r="V1434" s="149">
        <f>ROUND(M1434*U1434/100,2)</f>
        <v>1064.44</v>
      </c>
      <c r="W1434" s="149">
        <f>ROUND((M1434+O1434+S1434+V1434)*0.15,2)</f>
        <v>1266.68</v>
      </c>
      <c r="X1434" s="149">
        <f>M1434+O1434+S1434+V1434+W1434</f>
        <v>9711.220000000001</v>
      </c>
    </row>
    <row r="1435" spans="1:24" s="9" customFormat="1" ht="15.75">
      <c r="A1435" s="11"/>
      <c r="B1435" s="176" t="s">
        <v>54</v>
      </c>
      <c r="C1435" s="32">
        <f>SUM(C1430:C1434)</f>
        <v>3.75</v>
      </c>
      <c r="D1435" s="32">
        <f>SUM(D1430:D1434)</f>
        <v>0</v>
      </c>
      <c r="E1435" s="32"/>
      <c r="F1435" s="32"/>
      <c r="G1435" s="32">
        <f>SUM(G1430:G1434)</f>
        <v>3.75</v>
      </c>
      <c r="H1435" s="32">
        <f>SUM(H1430:H1434)</f>
        <v>3.75</v>
      </c>
      <c r="I1435" s="32">
        <f t="shared" si="693"/>
        <v>0</v>
      </c>
      <c r="J1435" s="32"/>
      <c r="K1435" s="32">
        <f>SUM(K1430:K1434)</f>
        <v>0</v>
      </c>
      <c r="L1435" s="32"/>
      <c r="M1435" s="32">
        <f>SUM(M1430:M1434)</f>
        <v>117728.75</v>
      </c>
      <c r="N1435" s="32"/>
      <c r="O1435" s="32">
        <f aca="true" t="shared" si="694" ref="O1435:X1435">SUM(O1430:O1434)</f>
        <v>4709.150000000001</v>
      </c>
      <c r="P1435" s="32">
        <f t="shared" si="694"/>
        <v>0</v>
      </c>
      <c r="Q1435" s="32"/>
      <c r="R1435" s="32"/>
      <c r="S1435" s="32">
        <f t="shared" si="694"/>
        <v>0</v>
      </c>
      <c r="T1435" s="32"/>
      <c r="U1435" s="32"/>
      <c r="V1435" s="32">
        <f t="shared" si="694"/>
        <v>17659.32</v>
      </c>
      <c r="W1435" s="32">
        <f t="shared" si="694"/>
        <v>21014.59</v>
      </c>
      <c r="X1435" s="32">
        <f t="shared" si="694"/>
        <v>161111.81</v>
      </c>
    </row>
    <row r="1436" spans="1:24" ht="15.75">
      <c r="A1436" s="9"/>
      <c r="B1436" s="171" t="s">
        <v>56</v>
      </c>
      <c r="C1436" s="145"/>
      <c r="D1436" s="147"/>
      <c r="E1436" s="147"/>
      <c r="F1436" s="147"/>
      <c r="G1436" s="148"/>
      <c r="H1436" s="148"/>
      <c r="I1436" s="145"/>
      <c r="J1436" s="148"/>
      <c r="K1436" s="146"/>
      <c r="L1436" s="149"/>
      <c r="M1436" s="149"/>
      <c r="N1436" s="149"/>
      <c r="O1436" s="149"/>
      <c r="P1436" s="149"/>
      <c r="Q1436" s="149"/>
      <c r="R1436" s="149"/>
      <c r="S1436" s="149"/>
      <c r="T1436" s="149"/>
      <c r="U1436" s="149"/>
      <c r="V1436" s="149"/>
      <c r="W1436" s="149"/>
      <c r="X1436" s="149"/>
    </row>
    <row r="1437" spans="1:24" ht="15">
      <c r="A1437" s="11"/>
      <c r="B1437" s="154" t="s">
        <v>95</v>
      </c>
      <c r="C1437" s="145">
        <f>D1437+G1437+K1437</f>
        <v>1</v>
      </c>
      <c r="D1437" s="145">
        <v>0</v>
      </c>
      <c r="E1437" s="145"/>
      <c r="F1437" s="145"/>
      <c r="G1437" s="145">
        <f>H1437</f>
        <v>1</v>
      </c>
      <c r="H1437" s="145">
        <v>1</v>
      </c>
      <c r="I1437" s="145">
        <f t="shared" si="693"/>
        <v>0</v>
      </c>
      <c r="J1437" s="145"/>
      <c r="K1437" s="145">
        <v>0</v>
      </c>
      <c r="L1437" s="149">
        <v>18432</v>
      </c>
      <c r="M1437" s="149">
        <f>C1437*L1437</f>
        <v>18432</v>
      </c>
      <c r="N1437" s="149">
        <v>4</v>
      </c>
      <c r="O1437" s="149">
        <f>ROUND(M1437*N1437/100,2)</f>
        <v>737.28</v>
      </c>
      <c r="P1437" s="149"/>
      <c r="Q1437" s="149"/>
      <c r="R1437" s="149"/>
      <c r="S1437" s="149">
        <f>ROUND(M1437*R1437,2)</f>
        <v>0</v>
      </c>
      <c r="T1437" s="149"/>
      <c r="U1437" s="149">
        <v>15</v>
      </c>
      <c r="V1437" s="146">
        <f>ROUND(M1437*U1437/100,2)</f>
        <v>2764.8</v>
      </c>
      <c r="W1437" s="149">
        <f>ROUND((M1437+O1437+S1437+V1437)*0.15,2)</f>
        <v>3290.11</v>
      </c>
      <c r="X1437" s="149">
        <f>M1437+O1437+S1437+V1437+W1437</f>
        <v>25224.19</v>
      </c>
    </row>
    <row r="1438" spans="1:24" ht="30">
      <c r="A1438" s="11"/>
      <c r="B1438" s="152" t="s">
        <v>301</v>
      </c>
      <c r="C1438" s="145">
        <f>D1438+G1438+K1438</f>
        <v>8.75</v>
      </c>
      <c r="D1438" s="145">
        <v>0</v>
      </c>
      <c r="E1438" s="145"/>
      <c r="F1438" s="145"/>
      <c r="G1438" s="145">
        <f>H1438</f>
        <v>8.75</v>
      </c>
      <c r="H1438" s="145">
        <v>8.75</v>
      </c>
      <c r="I1438" s="145">
        <f t="shared" si="693"/>
        <v>0</v>
      </c>
      <c r="J1438" s="145"/>
      <c r="K1438" s="145">
        <v>0</v>
      </c>
      <c r="L1438" s="149">
        <v>16070</v>
      </c>
      <c r="M1438" s="146">
        <f>C1438*L1438</f>
        <v>140612.5</v>
      </c>
      <c r="N1438" s="149">
        <v>4</v>
      </c>
      <c r="O1438" s="146">
        <f>ROUND(M1438*N1438/100,2)</f>
        <v>5624.5</v>
      </c>
      <c r="P1438" s="149"/>
      <c r="Q1438" s="149"/>
      <c r="R1438" s="149">
        <v>15</v>
      </c>
      <c r="S1438" s="149">
        <f>ROUND(M1438*R1438/100,2)</f>
        <v>21091.88</v>
      </c>
      <c r="T1438" s="149"/>
      <c r="U1438" s="149">
        <v>15</v>
      </c>
      <c r="V1438" s="149">
        <f>ROUND(M1438*U1438/100,2)</f>
        <v>21091.88</v>
      </c>
      <c r="W1438" s="149">
        <f>ROUND((M1438+O1438+S1438+V1438)*0.15,2)</f>
        <v>28263.11</v>
      </c>
      <c r="X1438" s="149">
        <f>M1438+O1438+S1438+V1438+W1438</f>
        <v>216683.87</v>
      </c>
    </row>
    <row r="1439" spans="1:24" ht="15">
      <c r="A1439" s="11"/>
      <c r="B1439" s="154" t="s">
        <v>34</v>
      </c>
      <c r="C1439" s="145">
        <f>D1439+G1439+K1439</f>
        <v>2</v>
      </c>
      <c r="D1439" s="145">
        <v>0</v>
      </c>
      <c r="E1439" s="145"/>
      <c r="F1439" s="145"/>
      <c r="G1439" s="145">
        <f>H1439</f>
        <v>2</v>
      </c>
      <c r="H1439" s="145">
        <v>2</v>
      </c>
      <c r="I1439" s="145">
        <f t="shared" si="693"/>
        <v>0</v>
      </c>
      <c r="J1439" s="145"/>
      <c r="K1439" s="145">
        <v>0</v>
      </c>
      <c r="L1439" s="149">
        <v>17963</v>
      </c>
      <c r="M1439" s="149">
        <f>C1439*L1439</f>
        <v>35926</v>
      </c>
      <c r="N1439" s="149">
        <v>4</v>
      </c>
      <c r="O1439" s="149">
        <f>ROUND(M1439*N1439/100,2)</f>
        <v>1437.04</v>
      </c>
      <c r="P1439" s="149"/>
      <c r="Q1439" s="149"/>
      <c r="R1439" s="149">
        <v>15</v>
      </c>
      <c r="S1439" s="146">
        <f>ROUND(M1439*R1439/100,2)</f>
        <v>5388.9</v>
      </c>
      <c r="T1439" s="149"/>
      <c r="U1439" s="149">
        <v>15</v>
      </c>
      <c r="V1439" s="146">
        <f>ROUND(M1439*U1439/100,2)</f>
        <v>5388.9</v>
      </c>
      <c r="W1439" s="149">
        <f>ROUND((M1439+O1439+S1439+V1439)*0.15,2)</f>
        <v>7221.13</v>
      </c>
      <c r="X1439" s="149">
        <f>M1439+O1439+S1439+V1439+W1439</f>
        <v>55361.97</v>
      </c>
    </row>
    <row r="1440" spans="1:24" s="9" customFormat="1" ht="15.75">
      <c r="A1440" s="11"/>
      <c r="B1440" s="176" t="s">
        <v>54</v>
      </c>
      <c r="C1440" s="32">
        <f>SUM(C1437:C1439)</f>
        <v>11.75</v>
      </c>
      <c r="D1440" s="32">
        <f>SUM(D1437:D1439)</f>
        <v>0</v>
      </c>
      <c r="E1440" s="32"/>
      <c r="F1440" s="32"/>
      <c r="G1440" s="32">
        <f>SUM(G1437:G1439)</f>
        <v>11.75</v>
      </c>
      <c r="H1440" s="32">
        <f>SUM(H1437:H1439)</f>
        <v>11.75</v>
      </c>
      <c r="I1440" s="32">
        <f t="shared" si="693"/>
        <v>0</v>
      </c>
      <c r="J1440" s="32"/>
      <c r="K1440" s="32">
        <f>SUM(K1437:K1439)</f>
        <v>0</v>
      </c>
      <c r="L1440" s="32"/>
      <c r="M1440" s="32">
        <f>SUM(M1437:M1439)</f>
        <v>194970.5</v>
      </c>
      <c r="N1440" s="32"/>
      <c r="O1440" s="32">
        <f aca="true" t="shared" si="695" ref="O1440:X1440">SUM(O1437:O1439)</f>
        <v>7798.82</v>
      </c>
      <c r="P1440" s="32">
        <f t="shared" si="695"/>
        <v>0</v>
      </c>
      <c r="Q1440" s="32"/>
      <c r="R1440" s="32"/>
      <c r="S1440" s="32">
        <f t="shared" si="695"/>
        <v>26480.78</v>
      </c>
      <c r="T1440" s="32"/>
      <c r="U1440" s="32"/>
      <c r="V1440" s="32">
        <f t="shared" si="695"/>
        <v>29245.58</v>
      </c>
      <c r="W1440" s="32">
        <f t="shared" si="695"/>
        <v>38774.35</v>
      </c>
      <c r="X1440" s="32">
        <f t="shared" si="695"/>
        <v>297270.03</v>
      </c>
    </row>
    <row r="1441" spans="1:24" ht="27.75" customHeight="1">
      <c r="A1441" s="9"/>
      <c r="B1441" s="171" t="s">
        <v>57</v>
      </c>
      <c r="C1441" s="145"/>
      <c r="D1441" s="147"/>
      <c r="E1441" s="147"/>
      <c r="F1441" s="147"/>
      <c r="G1441" s="148"/>
      <c r="H1441" s="148"/>
      <c r="I1441" s="145"/>
      <c r="J1441" s="148"/>
      <c r="K1441" s="146"/>
      <c r="L1441" s="149"/>
      <c r="M1441" s="149"/>
      <c r="N1441" s="149"/>
      <c r="O1441" s="149"/>
      <c r="P1441" s="149"/>
      <c r="Q1441" s="149"/>
      <c r="R1441" s="149"/>
      <c r="S1441" s="149"/>
      <c r="T1441" s="149"/>
      <c r="U1441" s="149"/>
      <c r="V1441" s="149"/>
      <c r="W1441" s="149"/>
      <c r="X1441" s="149"/>
    </row>
    <row r="1442" spans="1:24" ht="30">
      <c r="A1442" s="11"/>
      <c r="B1442" s="201" t="s">
        <v>310</v>
      </c>
      <c r="C1442" s="145">
        <v>4.75</v>
      </c>
      <c r="D1442" s="145">
        <v>0</v>
      </c>
      <c r="E1442" s="145">
        <v>0</v>
      </c>
      <c r="F1442" s="145">
        <v>0</v>
      </c>
      <c r="G1442" s="145">
        <v>4.75</v>
      </c>
      <c r="H1442" s="146">
        <v>4.75</v>
      </c>
      <c r="I1442" s="145">
        <v>0</v>
      </c>
      <c r="J1442" s="148"/>
      <c r="K1442" s="146">
        <v>0</v>
      </c>
      <c r="L1442" s="149">
        <v>12266</v>
      </c>
      <c r="M1442" s="146">
        <f>C1442*L1442</f>
        <v>58263.5</v>
      </c>
      <c r="N1442" s="149">
        <v>4</v>
      </c>
      <c r="O1442" s="149">
        <f>ROUND(M1442*N1442/100,2)</f>
        <v>2330.54</v>
      </c>
      <c r="P1442" s="149"/>
      <c r="Q1442" s="149"/>
      <c r="R1442" s="149"/>
      <c r="S1442" s="149"/>
      <c r="T1442" s="149"/>
      <c r="U1442" s="149">
        <v>15</v>
      </c>
      <c r="V1442" s="149">
        <f>ROUND(M1442*U1442/100,2)</f>
        <v>8739.53</v>
      </c>
      <c r="W1442" s="149">
        <f>ROUND((M1442+O1442+S1442+V1442)*0.15,2)</f>
        <v>10400.04</v>
      </c>
      <c r="X1442" s="149">
        <f>M1442+O1442+S1442+V1442+W1442</f>
        <v>79733.61000000002</v>
      </c>
    </row>
    <row r="1443" spans="1:24" ht="19.5" customHeight="1" hidden="1">
      <c r="A1443" s="11"/>
      <c r="B1443" s="154" t="s">
        <v>7</v>
      </c>
      <c r="C1443" s="145">
        <f>D1443+G1443+K1443</f>
        <v>0</v>
      </c>
      <c r="D1443" s="145">
        <v>0</v>
      </c>
      <c r="E1443" s="145">
        <v>0</v>
      </c>
      <c r="F1443" s="145">
        <v>0</v>
      </c>
      <c r="G1443" s="145">
        <f>H1443</f>
        <v>0</v>
      </c>
      <c r="H1443" s="145">
        <v>0</v>
      </c>
      <c r="I1443" s="145">
        <f t="shared" si="693"/>
        <v>0</v>
      </c>
      <c r="J1443" s="145"/>
      <c r="K1443" s="145">
        <v>0</v>
      </c>
      <c r="L1443" s="149">
        <v>10951</v>
      </c>
      <c r="M1443" s="149">
        <f>C1443*L1443</f>
        <v>0</v>
      </c>
      <c r="N1443" s="149">
        <v>4</v>
      </c>
      <c r="O1443" s="149">
        <f>ROUND(M1443*N1443/100,2)</f>
        <v>0</v>
      </c>
      <c r="P1443" s="149"/>
      <c r="Q1443" s="149"/>
      <c r="R1443" s="149"/>
      <c r="S1443" s="149">
        <f>ROUND(M1443*R1443,2)</f>
        <v>0</v>
      </c>
      <c r="T1443" s="149"/>
      <c r="U1443" s="149"/>
      <c r="V1443" s="149">
        <f>ROUND(M1443*U1443/100,2)</f>
        <v>0</v>
      </c>
      <c r="W1443" s="149">
        <f>ROUND((M1443+O1443+S1443+V1443)*0.15,2)</f>
        <v>0</v>
      </c>
      <c r="X1443" s="149">
        <f>M1443+O1443+S1443+V1443+W1443</f>
        <v>0</v>
      </c>
    </row>
    <row r="1444" spans="1:24" s="9" customFormat="1" ht="15.75">
      <c r="A1444" s="11"/>
      <c r="B1444" s="176" t="s">
        <v>54</v>
      </c>
      <c r="C1444" s="32">
        <f>SUM(C1442:C1443)</f>
        <v>4.75</v>
      </c>
      <c r="D1444" s="32">
        <f>SUM(D1443:D1443)</f>
        <v>0</v>
      </c>
      <c r="E1444" s="32"/>
      <c r="F1444" s="32"/>
      <c r="G1444" s="32">
        <f>SUM(G1442:G1443)</f>
        <v>4.75</v>
      </c>
      <c r="H1444" s="32">
        <f>SUM(H1442:H1443)</f>
        <v>4.75</v>
      </c>
      <c r="I1444" s="32">
        <f t="shared" si="693"/>
        <v>0</v>
      </c>
      <c r="J1444" s="32"/>
      <c r="K1444" s="32">
        <f>SUM(K1443:K1443)</f>
        <v>0</v>
      </c>
      <c r="L1444" s="32"/>
      <c r="M1444" s="32">
        <f>SUM(M1442:M1443)</f>
        <v>58263.5</v>
      </c>
      <c r="N1444" s="32"/>
      <c r="O1444" s="32">
        <f>SUM(O1442:O1443)</f>
        <v>2330.54</v>
      </c>
      <c r="P1444" s="32">
        <f>SUM(P1443:P1443)</f>
        <v>0</v>
      </c>
      <c r="Q1444" s="32"/>
      <c r="R1444" s="32"/>
      <c r="S1444" s="32">
        <f>SUM(S1443:S1443)</f>
        <v>0</v>
      </c>
      <c r="T1444" s="32"/>
      <c r="U1444" s="32">
        <f>SUM(U1442:U1443)</f>
        <v>15</v>
      </c>
      <c r="V1444" s="32">
        <f>SUM(V1442:V1443)</f>
        <v>8739.53</v>
      </c>
      <c r="W1444" s="32">
        <f>SUM(W1442:W1443)</f>
        <v>10400.04</v>
      </c>
      <c r="X1444" s="32">
        <f>SUM(X1442:X1443)</f>
        <v>79733.61000000002</v>
      </c>
    </row>
    <row r="1445" spans="1:24" ht="15.75">
      <c r="A1445" s="9"/>
      <c r="B1445" s="180" t="s">
        <v>58</v>
      </c>
      <c r="C1445" s="150"/>
      <c r="D1445" s="150"/>
      <c r="E1445" s="150"/>
      <c r="F1445" s="150"/>
      <c r="G1445" s="150"/>
      <c r="H1445" s="150"/>
      <c r="I1445" s="145"/>
      <c r="J1445" s="150"/>
      <c r="K1445" s="150"/>
      <c r="L1445" s="150"/>
      <c r="M1445" s="150"/>
      <c r="N1445" s="150"/>
      <c r="O1445" s="150"/>
      <c r="P1445" s="150"/>
      <c r="Q1445" s="150"/>
      <c r="R1445" s="150"/>
      <c r="S1445" s="150"/>
      <c r="T1445" s="150"/>
      <c r="U1445" s="150"/>
      <c r="V1445" s="150"/>
      <c r="W1445" s="150"/>
      <c r="X1445" s="150"/>
    </row>
    <row r="1446" spans="1:24" ht="15">
      <c r="A1446" s="11"/>
      <c r="B1446" s="154" t="s">
        <v>255</v>
      </c>
      <c r="C1446" s="145">
        <f>D1446+G1446+K1446</f>
        <v>1</v>
      </c>
      <c r="D1446" s="145">
        <v>0</v>
      </c>
      <c r="E1446" s="145"/>
      <c r="F1446" s="145"/>
      <c r="G1446" s="145">
        <v>1</v>
      </c>
      <c r="H1446" s="145">
        <v>1</v>
      </c>
      <c r="I1446" s="145">
        <f t="shared" si="693"/>
        <v>0</v>
      </c>
      <c r="J1446" s="145"/>
      <c r="K1446" s="145">
        <v>0</v>
      </c>
      <c r="L1446" s="149">
        <v>10533</v>
      </c>
      <c r="M1446" s="149">
        <f>C1446*L1446</f>
        <v>10533</v>
      </c>
      <c r="N1446" s="149">
        <v>4</v>
      </c>
      <c r="O1446" s="149">
        <f>ROUND(M1446*N1446/100,2)</f>
        <v>421.32</v>
      </c>
      <c r="P1446" s="149"/>
      <c r="Q1446" s="149"/>
      <c r="R1446" s="149"/>
      <c r="S1446" s="149">
        <f>ROUND(M1446*R1446,2)</f>
        <v>0</v>
      </c>
      <c r="T1446" s="149"/>
      <c r="U1446" s="149">
        <v>15</v>
      </c>
      <c r="V1446" s="149">
        <f>ROUND(M1446*U1446/100,2)</f>
        <v>1579.95</v>
      </c>
      <c r="W1446" s="149">
        <f>ROUND((M1446+O1446+S1446+V1446)*0.15,2)</f>
        <v>1880.14</v>
      </c>
      <c r="X1446" s="149">
        <f>M1446+O1446+S1446+V1446+W1446</f>
        <v>14414.41</v>
      </c>
    </row>
    <row r="1447" spans="1:24" ht="15">
      <c r="A1447" s="11"/>
      <c r="B1447" s="154" t="s">
        <v>276</v>
      </c>
      <c r="C1447" s="145">
        <f>D1447+G1447+K1447</f>
        <v>2</v>
      </c>
      <c r="D1447" s="145">
        <v>0</v>
      </c>
      <c r="E1447" s="145"/>
      <c r="F1447" s="145"/>
      <c r="G1447" s="145">
        <v>2</v>
      </c>
      <c r="H1447" s="145">
        <v>2</v>
      </c>
      <c r="I1447" s="145">
        <f t="shared" si="693"/>
        <v>0</v>
      </c>
      <c r="J1447" s="145"/>
      <c r="K1447" s="145">
        <v>0</v>
      </c>
      <c r="L1447" s="149">
        <f>L1446</f>
        <v>10533</v>
      </c>
      <c r="M1447" s="149">
        <f>C1447*L1447</f>
        <v>21066</v>
      </c>
      <c r="N1447" s="149">
        <v>4</v>
      </c>
      <c r="O1447" s="149">
        <f>ROUND(M1447*N1447/100,2)</f>
        <v>842.64</v>
      </c>
      <c r="P1447" s="149"/>
      <c r="Q1447" s="149"/>
      <c r="R1447" s="149"/>
      <c r="S1447" s="149">
        <f>ROUND(M1447*R1447,2)</f>
        <v>0</v>
      </c>
      <c r="T1447" s="149"/>
      <c r="U1447" s="149">
        <v>5</v>
      </c>
      <c r="V1447" s="146">
        <f>ROUND(M1447*U1447/100,2)</f>
        <v>1053.3</v>
      </c>
      <c r="W1447" s="149">
        <f>ROUND((M1447+O1447+S1447+V1447)*0.15,2)</f>
        <v>3444.29</v>
      </c>
      <c r="X1447" s="149">
        <f>M1447+O1447+S1447+V1447+W1447</f>
        <v>26406.23</v>
      </c>
    </row>
    <row r="1448" spans="1:24" ht="15">
      <c r="A1448" s="11"/>
      <c r="B1448" s="154" t="s">
        <v>323</v>
      </c>
      <c r="C1448" s="145">
        <f>D1448+G1448+K1448</f>
        <v>2</v>
      </c>
      <c r="D1448" s="145">
        <v>0</v>
      </c>
      <c r="E1448" s="145"/>
      <c r="F1448" s="145"/>
      <c r="G1448" s="145">
        <v>2</v>
      </c>
      <c r="H1448" s="145">
        <v>2</v>
      </c>
      <c r="I1448" s="145">
        <f t="shared" si="693"/>
        <v>0</v>
      </c>
      <c r="J1448" s="145"/>
      <c r="K1448" s="145">
        <v>0</v>
      </c>
      <c r="L1448" s="149">
        <f>L1446</f>
        <v>10533</v>
      </c>
      <c r="M1448" s="149">
        <f>C1448*L1448</f>
        <v>21066</v>
      </c>
      <c r="N1448" s="149">
        <v>4</v>
      </c>
      <c r="O1448" s="149">
        <f>ROUND(M1448*N1448/100,2)</f>
        <v>842.64</v>
      </c>
      <c r="P1448" s="149"/>
      <c r="Q1448" s="149"/>
      <c r="R1448" s="149"/>
      <c r="S1448" s="149">
        <f>ROUND(M1448*R1448,2)</f>
        <v>0</v>
      </c>
      <c r="T1448" s="149"/>
      <c r="U1448" s="149">
        <v>15</v>
      </c>
      <c r="V1448" s="146">
        <f>ROUND(M1448*U1448/100,2)</f>
        <v>3159.9</v>
      </c>
      <c r="W1448" s="149">
        <f>ROUND((M1448+O1448+S1448+V1448)*0.15,2)</f>
        <v>3760.28</v>
      </c>
      <c r="X1448" s="149">
        <f>M1448+O1448+S1448+V1448+W1448</f>
        <v>28828.82</v>
      </c>
    </row>
    <row r="1449" spans="1:24" s="142" customFormat="1" ht="15.75">
      <c r="A1449" s="11"/>
      <c r="B1449" s="176" t="s">
        <v>54</v>
      </c>
      <c r="C1449" s="32">
        <f>SUM(C1446:C1448)</f>
        <v>5</v>
      </c>
      <c r="D1449" s="32">
        <f aca="true" t="shared" si="696" ref="D1449:K1449">SUM(D1446:D1448)</f>
        <v>0</v>
      </c>
      <c r="E1449" s="32">
        <f t="shared" si="696"/>
        <v>0</v>
      </c>
      <c r="F1449" s="32">
        <f t="shared" si="696"/>
        <v>0</v>
      </c>
      <c r="G1449" s="32">
        <f t="shared" si="696"/>
        <v>5</v>
      </c>
      <c r="H1449" s="32">
        <f t="shared" si="696"/>
        <v>5</v>
      </c>
      <c r="I1449" s="32">
        <f t="shared" si="696"/>
        <v>0</v>
      </c>
      <c r="J1449" s="32">
        <f t="shared" si="696"/>
        <v>0</v>
      </c>
      <c r="K1449" s="32">
        <f t="shared" si="696"/>
        <v>0</v>
      </c>
      <c r="L1449" s="32"/>
      <c r="M1449" s="32">
        <f>SUM(M1446:M1448)</f>
        <v>52665</v>
      </c>
      <c r="N1449" s="32"/>
      <c r="O1449" s="32">
        <f>SUM(O1446:O1448)</f>
        <v>2106.6</v>
      </c>
      <c r="P1449" s="32">
        <f>SUM(P1443:P1448)</f>
        <v>0</v>
      </c>
      <c r="Q1449" s="32"/>
      <c r="R1449" s="32"/>
      <c r="S1449" s="32">
        <f>SUM(S1443:S1448)</f>
        <v>0</v>
      </c>
      <c r="T1449" s="32"/>
      <c r="U1449" s="32"/>
      <c r="V1449" s="32">
        <f>SUM(V1446:V1448)</f>
        <v>5793.15</v>
      </c>
      <c r="W1449" s="32">
        <f>SUM(W1446:W1448)</f>
        <v>9084.710000000001</v>
      </c>
      <c r="X1449" s="32">
        <f>SUM(X1446:X1448)</f>
        <v>69649.45999999999</v>
      </c>
    </row>
    <row r="1450" spans="1:24" s="8" customFormat="1" ht="15.75">
      <c r="A1450" s="142"/>
      <c r="B1450" s="151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  <c r="M1450" s="150"/>
      <c r="N1450" s="150"/>
      <c r="O1450" s="150"/>
      <c r="P1450" s="150"/>
      <c r="Q1450" s="150"/>
      <c r="R1450" s="150"/>
      <c r="S1450" s="150"/>
      <c r="T1450" s="150"/>
      <c r="U1450" s="150"/>
      <c r="V1450" s="150"/>
      <c r="W1450" s="150"/>
      <c r="X1450" s="150"/>
    </row>
    <row r="1451" spans="1:24" s="8" customFormat="1" ht="15.75">
      <c r="A1451" s="58"/>
      <c r="B1451" s="151" t="s">
        <v>55</v>
      </c>
      <c r="C1451" s="144">
        <f aca="true" t="shared" si="697" ref="C1451:K1451">C1435</f>
        <v>3.75</v>
      </c>
      <c r="D1451" s="150">
        <f t="shared" si="697"/>
        <v>0</v>
      </c>
      <c r="E1451" s="150">
        <f t="shared" si="697"/>
        <v>0</v>
      </c>
      <c r="F1451" s="150">
        <f t="shared" si="697"/>
        <v>0</v>
      </c>
      <c r="G1451" s="150">
        <f t="shared" si="697"/>
        <v>3.75</v>
      </c>
      <c r="H1451" s="150">
        <f t="shared" si="697"/>
        <v>3.75</v>
      </c>
      <c r="I1451" s="150">
        <f t="shared" si="697"/>
        <v>0</v>
      </c>
      <c r="J1451" s="150">
        <f t="shared" si="697"/>
        <v>0</v>
      </c>
      <c r="K1451" s="150">
        <f t="shared" si="697"/>
        <v>0</v>
      </c>
      <c r="L1451" s="150"/>
      <c r="M1451" s="150">
        <f>M1435</f>
        <v>117728.75</v>
      </c>
      <c r="N1451" s="150"/>
      <c r="O1451" s="150">
        <f>O1435</f>
        <v>4709.150000000001</v>
      </c>
      <c r="P1451" s="150">
        <f>P1435</f>
        <v>0</v>
      </c>
      <c r="Q1451" s="150"/>
      <c r="R1451" s="150"/>
      <c r="S1451" s="150">
        <f>S1435</f>
        <v>0</v>
      </c>
      <c r="T1451" s="150"/>
      <c r="U1451" s="150"/>
      <c r="V1451" s="150">
        <f>V1435</f>
        <v>17659.32</v>
      </c>
      <c r="W1451" s="150">
        <f>W1435</f>
        <v>21014.59</v>
      </c>
      <c r="X1451" s="150">
        <f>X1435</f>
        <v>161111.81</v>
      </c>
    </row>
    <row r="1452" spans="1:24" s="8" customFormat="1" ht="15.75">
      <c r="A1452" s="58"/>
      <c r="B1452" s="151" t="s">
        <v>56</v>
      </c>
      <c r="C1452" s="144">
        <f aca="true" t="shared" si="698" ref="C1452:K1452">C1440</f>
        <v>11.75</v>
      </c>
      <c r="D1452" s="150">
        <f t="shared" si="698"/>
        <v>0</v>
      </c>
      <c r="E1452" s="150">
        <f t="shared" si="698"/>
        <v>0</v>
      </c>
      <c r="F1452" s="150">
        <f t="shared" si="698"/>
        <v>0</v>
      </c>
      <c r="G1452" s="150">
        <f t="shared" si="698"/>
        <v>11.75</v>
      </c>
      <c r="H1452" s="150">
        <f t="shared" si="698"/>
        <v>11.75</v>
      </c>
      <c r="I1452" s="150">
        <f t="shared" si="698"/>
        <v>0</v>
      </c>
      <c r="J1452" s="150">
        <f t="shared" si="698"/>
        <v>0</v>
      </c>
      <c r="K1452" s="150">
        <f t="shared" si="698"/>
        <v>0</v>
      </c>
      <c r="L1452" s="150"/>
      <c r="M1452" s="150">
        <f>M1440</f>
        <v>194970.5</v>
      </c>
      <c r="N1452" s="150"/>
      <c r="O1452" s="150">
        <f>O1440</f>
        <v>7798.82</v>
      </c>
      <c r="P1452" s="150">
        <f>P1440</f>
        <v>0</v>
      </c>
      <c r="Q1452" s="150"/>
      <c r="R1452" s="150"/>
      <c r="S1452" s="150">
        <f>S1440</f>
        <v>26480.78</v>
      </c>
      <c r="T1452" s="150"/>
      <c r="U1452" s="150"/>
      <c r="V1452" s="150">
        <f>V1440</f>
        <v>29245.58</v>
      </c>
      <c r="W1452" s="150">
        <f>W1440</f>
        <v>38774.35</v>
      </c>
      <c r="X1452" s="150">
        <f>X1440</f>
        <v>297270.03</v>
      </c>
    </row>
    <row r="1453" spans="1:24" s="14" customFormat="1" ht="15.75">
      <c r="A1453" s="58"/>
      <c r="B1453" s="151" t="s">
        <v>57</v>
      </c>
      <c r="C1453" s="144">
        <f>C1444</f>
        <v>4.75</v>
      </c>
      <c r="D1453" s="150">
        <f aca="true" t="shared" si="699" ref="D1453:K1453">D1444</f>
        <v>0</v>
      </c>
      <c r="E1453" s="150">
        <f t="shared" si="699"/>
        <v>0</v>
      </c>
      <c r="F1453" s="150">
        <f t="shared" si="699"/>
        <v>0</v>
      </c>
      <c r="G1453" s="150">
        <f t="shared" si="699"/>
        <v>4.75</v>
      </c>
      <c r="H1453" s="150">
        <f t="shared" si="699"/>
        <v>4.75</v>
      </c>
      <c r="I1453" s="150">
        <f t="shared" si="699"/>
        <v>0</v>
      </c>
      <c r="J1453" s="150">
        <f t="shared" si="699"/>
        <v>0</v>
      </c>
      <c r="K1453" s="150">
        <f t="shared" si="699"/>
        <v>0</v>
      </c>
      <c r="L1453" s="150"/>
      <c r="M1453" s="150">
        <f aca="true" t="shared" si="700" ref="M1453:X1453">M1444</f>
        <v>58263.5</v>
      </c>
      <c r="N1453" s="150"/>
      <c r="O1453" s="150">
        <f t="shared" si="700"/>
        <v>2330.54</v>
      </c>
      <c r="P1453" s="150">
        <f t="shared" si="700"/>
        <v>0</v>
      </c>
      <c r="Q1453" s="150"/>
      <c r="R1453" s="150"/>
      <c r="S1453" s="150">
        <f t="shared" si="700"/>
        <v>0</v>
      </c>
      <c r="T1453" s="150"/>
      <c r="U1453" s="150"/>
      <c r="V1453" s="150">
        <f t="shared" si="700"/>
        <v>8739.53</v>
      </c>
      <c r="W1453" s="150">
        <f t="shared" si="700"/>
        <v>10400.04</v>
      </c>
      <c r="X1453" s="150">
        <f t="shared" si="700"/>
        <v>79733.61000000002</v>
      </c>
    </row>
    <row r="1454" spans="1:24" ht="15.75">
      <c r="A1454" s="14"/>
      <c r="B1454" s="151" t="s">
        <v>58</v>
      </c>
      <c r="C1454" s="144">
        <f>C1449</f>
        <v>5</v>
      </c>
      <c r="D1454" s="150">
        <f aca="true" t="shared" si="701" ref="D1454:K1454">D1449</f>
        <v>0</v>
      </c>
      <c r="E1454" s="150">
        <f t="shared" si="701"/>
        <v>0</v>
      </c>
      <c r="F1454" s="150">
        <f t="shared" si="701"/>
        <v>0</v>
      </c>
      <c r="G1454" s="150">
        <f t="shared" si="701"/>
        <v>5</v>
      </c>
      <c r="H1454" s="150">
        <f t="shared" si="701"/>
        <v>5</v>
      </c>
      <c r="I1454" s="150">
        <f t="shared" si="701"/>
        <v>0</v>
      </c>
      <c r="J1454" s="150">
        <f t="shared" si="701"/>
        <v>0</v>
      </c>
      <c r="K1454" s="150">
        <f t="shared" si="701"/>
        <v>0</v>
      </c>
      <c r="L1454" s="150"/>
      <c r="M1454" s="150">
        <f aca="true" t="shared" si="702" ref="M1454:X1454">M1449</f>
        <v>52665</v>
      </c>
      <c r="N1454" s="150"/>
      <c r="O1454" s="150">
        <f t="shared" si="702"/>
        <v>2106.6</v>
      </c>
      <c r="P1454" s="150">
        <f t="shared" si="702"/>
        <v>0</v>
      </c>
      <c r="Q1454" s="150"/>
      <c r="R1454" s="150"/>
      <c r="S1454" s="150">
        <f t="shared" si="702"/>
        <v>0</v>
      </c>
      <c r="T1454" s="150"/>
      <c r="U1454" s="150"/>
      <c r="V1454" s="150">
        <f t="shared" si="702"/>
        <v>5793.15</v>
      </c>
      <c r="W1454" s="150">
        <f t="shared" si="702"/>
        <v>9084.710000000001</v>
      </c>
      <c r="X1454" s="150">
        <f t="shared" si="702"/>
        <v>69649.45999999999</v>
      </c>
    </row>
    <row r="1455" spans="1:24" ht="15.75">
      <c r="A1455" s="11"/>
      <c r="B1455" s="155" t="s">
        <v>59</v>
      </c>
      <c r="C1455" s="84">
        <f>SUM(C1451:C1454)</f>
        <v>25.25</v>
      </c>
      <c r="D1455" s="84">
        <f aca="true" t="shared" si="703" ref="D1455:K1455">SUM(D1451:D1454)</f>
        <v>0</v>
      </c>
      <c r="E1455" s="84">
        <f t="shared" si="703"/>
        <v>0</v>
      </c>
      <c r="F1455" s="84">
        <f t="shared" si="703"/>
        <v>0</v>
      </c>
      <c r="G1455" s="84">
        <f t="shared" si="703"/>
        <v>25.25</v>
      </c>
      <c r="H1455" s="84">
        <f t="shared" si="703"/>
        <v>25.25</v>
      </c>
      <c r="I1455" s="84">
        <f t="shared" si="703"/>
        <v>0</v>
      </c>
      <c r="J1455" s="84">
        <f t="shared" si="703"/>
        <v>0</v>
      </c>
      <c r="K1455" s="84">
        <f t="shared" si="703"/>
        <v>0</v>
      </c>
      <c r="L1455" s="84"/>
      <c r="M1455" s="84">
        <f>SUM(M1451:M1454)</f>
        <v>423627.75</v>
      </c>
      <c r="N1455" s="84"/>
      <c r="O1455" s="84">
        <f>SUM(O1451:O1454)</f>
        <v>16945.11</v>
      </c>
      <c r="P1455" s="84">
        <f>SUM(P1451:P1454)</f>
        <v>0</v>
      </c>
      <c r="Q1455" s="84"/>
      <c r="R1455" s="84"/>
      <c r="S1455" s="84">
        <f>SUM(S1451:S1454)</f>
        <v>26480.78</v>
      </c>
      <c r="T1455" s="84"/>
      <c r="U1455" s="84"/>
      <c r="V1455" s="84">
        <f>SUM(V1451:V1454)</f>
        <v>61437.58</v>
      </c>
      <c r="W1455" s="84">
        <f>SUM(W1451:W1454)</f>
        <v>79273.69000000002</v>
      </c>
      <c r="X1455" s="84">
        <f>SUM(X1451:X1454)</f>
        <v>607764.91</v>
      </c>
    </row>
    <row r="1456" spans="1:24" ht="12.75">
      <c r="A1456" s="11"/>
      <c r="B1456" s="74"/>
      <c r="C1456" s="72"/>
      <c r="D1456" s="57"/>
      <c r="E1456" s="57"/>
      <c r="F1456" s="57"/>
      <c r="G1456" s="41"/>
      <c r="H1456" s="41"/>
      <c r="I1456" s="41"/>
      <c r="J1456" s="41"/>
      <c r="K1456" s="75"/>
      <c r="L1456" s="67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1:24" s="90" customFormat="1" ht="23.25" customHeight="1">
      <c r="A1457" s="11"/>
      <c r="B1457" s="293" t="s">
        <v>250</v>
      </c>
      <c r="C1457" s="293"/>
      <c r="D1457" s="293"/>
      <c r="E1457" s="293"/>
      <c r="F1457" s="293"/>
      <c r="G1457" s="293"/>
      <c r="H1457" s="293"/>
      <c r="I1457" s="293"/>
      <c r="J1457" s="293"/>
      <c r="K1457" s="293"/>
      <c r="L1457" s="293"/>
      <c r="M1457" s="293"/>
      <c r="N1457" s="293"/>
      <c r="O1457" s="293"/>
      <c r="P1457" s="293"/>
      <c r="Q1457" s="293"/>
      <c r="R1457" s="293"/>
      <c r="S1457" s="293"/>
      <c r="T1457" s="293"/>
      <c r="U1457" s="293"/>
      <c r="V1457" s="293"/>
      <c r="W1457" s="293"/>
      <c r="X1457" s="293"/>
    </row>
    <row r="1458" spans="1:24" s="90" customFormat="1" ht="7.5" customHeight="1">
      <c r="A1458" s="11"/>
      <c r="B1458" s="119"/>
      <c r="C1458" s="119"/>
      <c r="D1458" s="119"/>
      <c r="E1458" s="119"/>
      <c r="F1458" s="119"/>
      <c r="G1458" s="119"/>
      <c r="H1458" s="119"/>
      <c r="I1458" s="119"/>
      <c r="J1458" s="119"/>
      <c r="K1458" s="119"/>
      <c r="L1458" s="119"/>
      <c r="M1458" s="119"/>
      <c r="N1458" s="119"/>
      <c r="O1458" s="119"/>
      <c r="P1458" s="119"/>
      <c r="Q1458" s="119"/>
      <c r="R1458" s="119"/>
      <c r="S1458" s="119"/>
      <c r="T1458" s="119"/>
      <c r="U1458" s="119"/>
      <c r="V1458" s="119"/>
      <c r="W1458" s="119"/>
      <c r="X1458" s="119"/>
    </row>
    <row r="1459" spans="1:24" s="132" customFormat="1" ht="15">
      <c r="A1459" s="283" t="s">
        <v>52</v>
      </c>
      <c r="B1459" s="284" t="s">
        <v>0</v>
      </c>
      <c r="C1459" s="284" t="s">
        <v>51</v>
      </c>
      <c r="D1459" s="284"/>
      <c r="E1459" s="284"/>
      <c r="F1459" s="284"/>
      <c r="G1459" s="284"/>
      <c r="H1459" s="284"/>
      <c r="I1459" s="284"/>
      <c r="J1459" s="284"/>
      <c r="K1459" s="284"/>
      <c r="L1459" s="284" t="s">
        <v>105</v>
      </c>
      <c r="M1459" s="284" t="s">
        <v>71</v>
      </c>
      <c r="N1459" s="285" t="s">
        <v>72</v>
      </c>
      <c r="O1459" s="286"/>
      <c r="P1459" s="286"/>
      <c r="Q1459" s="287"/>
      <c r="R1459" s="284" t="s">
        <v>74</v>
      </c>
      <c r="S1459" s="284"/>
      <c r="T1459" s="284"/>
      <c r="U1459" s="284"/>
      <c r="V1459" s="284"/>
      <c r="W1459" s="288" t="s">
        <v>75</v>
      </c>
      <c r="X1459" s="284" t="s">
        <v>76</v>
      </c>
    </row>
    <row r="1460" spans="1:24" ht="57.75">
      <c r="A1460" s="283"/>
      <c r="B1460" s="284"/>
      <c r="C1460" s="157" t="s">
        <v>48</v>
      </c>
      <c r="D1460" s="290" t="s">
        <v>49</v>
      </c>
      <c r="E1460" s="290"/>
      <c r="F1460" s="290"/>
      <c r="G1460" s="291" t="s">
        <v>39</v>
      </c>
      <c r="H1460" s="291"/>
      <c r="I1460" s="291"/>
      <c r="J1460" s="291"/>
      <c r="K1460" s="157" t="s">
        <v>50</v>
      </c>
      <c r="L1460" s="284"/>
      <c r="M1460" s="284"/>
      <c r="N1460" s="284" t="s">
        <v>157</v>
      </c>
      <c r="O1460" s="284"/>
      <c r="P1460" s="130" t="s">
        <v>73</v>
      </c>
      <c r="Q1460" s="129" t="s">
        <v>195</v>
      </c>
      <c r="R1460" s="284" t="s">
        <v>158</v>
      </c>
      <c r="S1460" s="284"/>
      <c r="T1460" s="130" t="s">
        <v>77</v>
      </c>
      <c r="U1460" s="284" t="s">
        <v>159</v>
      </c>
      <c r="V1460" s="284"/>
      <c r="W1460" s="289"/>
      <c r="X1460" s="284"/>
    </row>
    <row r="1461" spans="1:24" ht="15">
      <c r="A1461" s="133"/>
      <c r="B1461" s="160"/>
      <c r="C1461" s="161"/>
      <c r="D1461" s="161" t="s">
        <v>48</v>
      </c>
      <c r="E1461" s="161" t="s">
        <v>196</v>
      </c>
      <c r="F1461" s="161" t="s">
        <v>197</v>
      </c>
      <c r="G1461" s="161" t="s">
        <v>48</v>
      </c>
      <c r="H1461" s="161" t="s">
        <v>196</v>
      </c>
      <c r="I1461" s="161" t="s">
        <v>197</v>
      </c>
      <c r="J1461" s="162" t="s">
        <v>69</v>
      </c>
      <c r="K1461" s="161"/>
      <c r="L1461" s="160"/>
      <c r="M1461" s="160"/>
      <c r="N1461" s="160"/>
      <c r="O1461" s="160"/>
      <c r="P1461" s="160"/>
      <c r="Q1461" s="160"/>
      <c r="R1461" s="160"/>
      <c r="S1461" s="160"/>
      <c r="T1461" s="160"/>
      <c r="U1461" s="160"/>
      <c r="V1461" s="160"/>
      <c r="W1461" s="160"/>
      <c r="X1461" s="160"/>
    </row>
    <row r="1462" spans="1:24" ht="15.75">
      <c r="A1462" s="11"/>
      <c r="B1462" s="203" t="s">
        <v>55</v>
      </c>
      <c r="C1462" s="284"/>
      <c r="D1462" s="284"/>
      <c r="E1462" s="284"/>
      <c r="F1462" s="284"/>
      <c r="G1462" s="284"/>
      <c r="H1462" s="284"/>
      <c r="I1462" s="284"/>
      <c r="J1462" s="284"/>
      <c r="K1462" s="284"/>
      <c r="L1462" s="156"/>
      <c r="M1462" s="156"/>
      <c r="N1462" s="285"/>
      <c r="O1462" s="286"/>
      <c r="P1462" s="286"/>
      <c r="Q1462" s="287"/>
      <c r="R1462" s="284"/>
      <c r="S1462" s="284"/>
      <c r="T1462" s="284"/>
      <c r="U1462" s="284"/>
      <c r="V1462" s="284"/>
      <c r="W1462" s="158"/>
      <c r="X1462" s="156"/>
    </row>
    <row r="1463" spans="1:24" ht="30.75" customHeight="1">
      <c r="A1463" s="11"/>
      <c r="B1463" s="187" t="s">
        <v>313</v>
      </c>
      <c r="C1463" s="178">
        <f aca="true" t="shared" si="704" ref="C1463:C1472">D1463+G1463+K1463</f>
        <v>1</v>
      </c>
      <c r="D1463" s="178">
        <v>0</v>
      </c>
      <c r="E1463" s="178"/>
      <c r="F1463" s="178"/>
      <c r="G1463" s="178">
        <f>H1463</f>
        <v>1</v>
      </c>
      <c r="H1463" s="178">
        <v>1</v>
      </c>
      <c r="I1463" s="178">
        <f aca="true" t="shared" si="705" ref="I1463:I1497">G1463-H1463-J1463</f>
        <v>0</v>
      </c>
      <c r="J1463" s="178"/>
      <c r="K1463" s="178">
        <v>0</v>
      </c>
      <c r="L1463" s="183">
        <v>39670</v>
      </c>
      <c r="M1463" s="183">
        <f aca="true" t="shared" si="706" ref="M1463:M1472">C1463*L1463</f>
        <v>39670</v>
      </c>
      <c r="N1463" s="183">
        <v>25</v>
      </c>
      <c r="O1463" s="186">
        <f aca="true" t="shared" si="707" ref="O1463:O1472">ROUND(M1463*N1463/100,2)</f>
        <v>9917.5</v>
      </c>
      <c r="P1463" s="183"/>
      <c r="Q1463" s="183"/>
      <c r="R1463" s="183"/>
      <c r="S1463" s="183">
        <f aca="true" t="shared" si="708" ref="S1463:S1472">ROUND(M1463*R1463,2)</f>
        <v>0</v>
      </c>
      <c r="T1463" s="183"/>
      <c r="U1463" s="183">
        <v>15</v>
      </c>
      <c r="V1463" s="186">
        <f>ROUND(M1463*U1463/100,2)</f>
        <v>5950.5</v>
      </c>
      <c r="W1463" s="186">
        <f aca="true" t="shared" si="709" ref="W1463:W1472">ROUND((M1463+O1463+S1463+V1463)*0.15,2)</f>
        <v>8330.7</v>
      </c>
      <c r="X1463" s="186">
        <f aca="true" t="shared" si="710" ref="X1463:X1472">M1463+O1463+S1463+V1463+W1463</f>
        <v>63868.7</v>
      </c>
    </row>
    <row r="1464" spans="1:24" ht="15">
      <c r="A1464" s="11"/>
      <c r="B1464" s="187" t="s">
        <v>30</v>
      </c>
      <c r="C1464" s="178">
        <f t="shared" si="704"/>
        <v>5.25</v>
      </c>
      <c r="D1464" s="178">
        <v>0</v>
      </c>
      <c r="E1464" s="178"/>
      <c r="F1464" s="178"/>
      <c r="G1464" s="178">
        <f aca="true" t="shared" si="711" ref="G1464:G1472">H1464</f>
        <v>5.25</v>
      </c>
      <c r="H1464" s="178">
        <v>5.25</v>
      </c>
      <c r="I1464" s="178">
        <f t="shared" si="705"/>
        <v>0</v>
      </c>
      <c r="J1464" s="178"/>
      <c r="K1464" s="178">
        <v>0</v>
      </c>
      <c r="L1464" s="183">
        <v>28385</v>
      </c>
      <c r="M1464" s="183">
        <f t="shared" si="706"/>
        <v>149021.25</v>
      </c>
      <c r="N1464" s="183">
        <v>25</v>
      </c>
      <c r="O1464" s="183">
        <f t="shared" si="707"/>
        <v>37255.31</v>
      </c>
      <c r="P1464" s="183"/>
      <c r="Q1464" s="183"/>
      <c r="R1464" s="183"/>
      <c r="S1464" s="183">
        <f t="shared" si="708"/>
        <v>0</v>
      </c>
      <c r="T1464" s="183"/>
      <c r="U1464" s="183">
        <v>15</v>
      </c>
      <c r="V1464" s="183">
        <f aca="true" t="shared" si="712" ref="V1464:V1472">ROUND(M1464*U1464/100,2)</f>
        <v>22353.19</v>
      </c>
      <c r="W1464" s="183">
        <f t="shared" si="709"/>
        <v>31294.46</v>
      </c>
      <c r="X1464" s="183">
        <f t="shared" si="710"/>
        <v>239924.21</v>
      </c>
    </row>
    <row r="1465" spans="1:24" ht="15.75" customHeight="1">
      <c r="A1465" s="11"/>
      <c r="B1465" s="187" t="s">
        <v>242</v>
      </c>
      <c r="C1465" s="178">
        <f t="shared" si="704"/>
        <v>2</v>
      </c>
      <c r="D1465" s="178">
        <v>0</v>
      </c>
      <c r="E1465" s="178"/>
      <c r="F1465" s="178"/>
      <c r="G1465" s="178">
        <f>H1465+I1465+J1465</f>
        <v>2</v>
      </c>
      <c r="H1465" s="178">
        <v>2</v>
      </c>
      <c r="I1465" s="178">
        <v>0</v>
      </c>
      <c r="J1465" s="178"/>
      <c r="K1465" s="178">
        <v>0</v>
      </c>
      <c r="L1465" s="183">
        <v>20950</v>
      </c>
      <c r="M1465" s="183">
        <f t="shared" si="706"/>
        <v>41900</v>
      </c>
      <c r="N1465" s="183">
        <v>25</v>
      </c>
      <c r="O1465" s="183">
        <f t="shared" si="707"/>
        <v>10475</v>
      </c>
      <c r="P1465" s="183"/>
      <c r="Q1465" s="183"/>
      <c r="R1465" s="183"/>
      <c r="S1465" s="183">
        <f t="shared" si="708"/>
        <v>0</v>
      </c>
      <c r="T1465" s="202"/>
      <c r="U1465" s="183"/>
      <c r="V1465" s="183">
        <f t="shared" si="712"/>
        <v>0</v>
      </c>
      <c r="W1465" s="183">
        <f t="shared" si="709"/>
        <v>7856.25</v>
      </c>
      <c r="X1465" s="183">
        <f t="shared" si="710"/>
        <v>60231.25</v>
      </c>
    </row>
    <row r="1466" spans="1:24" ht="15" hidden="1">
      <c r="A1466" s="11"/>
      <c r="B1466" s="187"/>
      <c r="C1466" s="178">
        <f t="shared" si="704"/>
        <v>0</v>
      </c>
      <c r="D1466" s="178">
        <v>0</v>
      </c>
      <c r="E1466" s="178"/>
      <c r="F1466" s="178"/>
      <c r="G1466" s="178">
        <f t="shared" si="711"/>
        <v>0</v>
      </c>
      <c r="H1466" s="178">
        <v>0</v>
      </c>
      <c r="I1466" s="178">
        <f t="shared" si="705"/>
        <v>0</v>
      </c>
      <c r="J1466" s="178"/>
      <c r="K1466" s="178">
        <v>0</v>
      </c>
      <c r="L1466" s="183">
        <v>0</v>
      </c>
      <c r="M1466" s="183">
        <f t="shared" si="706"/>
        <v>0</v>
      </c>
      <c r="N1466" s="183">
        <v>25</v>
      </c>
      <c r="O1466" s="183">
        <f t="shared" si="707"/>
        <v>0</v>
      </c>
      <c r="P1466" s="183"/>
      <c r="Q1466" s="183"/>
      <c r="R1466" s="183"/>
      <c r="S1466" s="183">
        <f t="shared" si="708"/>
        <v>0</v>
      </c>
      <c r="T1466" s="183"/>
      <c r="U1466" s="183">
        <v>5</v>
      </c>
      <c r="V1466" s="183">
        <f t="shared" si="712"/>
        <v>0</v>
      </c>
      <c r="W1466" s="183">
        <f t="shared" si="709"/>
        <v>0</v>
      </c>
      <c r="X1466" s="183">
        <f t="shared" si="710"/>
        <v>0</v>
      </c>
    </row>
    <row r="1467" spans="1:24" ht="15">
      <c r="A1467" s="11"/>
      <c r="B1467" s="187" t="s">
        <v>315</v>
      </c>
      <c r="C1467" s="178">
        <f t="shared" si="704"/>
        <v>0.25</v>
      </c>
      <c r="D1467" s="178">
        <v>0</v>
      </c>
      <c r="E1467" s="178"/>
      <c r="F1467" s="178"/>
      <c r="G1467" s="178">
        <f t="shared" si="711"/>
        <v>0.25</v>
      </c>
      <c r="H1467" s="178">
        <v>0.25</v>
      </c>
      <c r="I1467" s="178">
        <f t="shared" si="705"/>
        <v>0</v>
      </c>
      <c r="J1467" s="178"/>
      <c r="K1467" s="178">
        <v>0</v>
      </c>
      <c r="L1467" s="183">
        <v>28385</v>
      </c>
      <c r="M1467" s="183">
        <f t="shared" si="706"/>
        <v>7096.25</v>
      </c>
      <c r="N1467" s="183">
        <v>25</v>
      </c>
      <c r="O1467" s="183">
        <f t="shared" si="707"/>
        <v>1774.06</v>
      </c>
      <c r="P1467" s="183"/>
      <c r="Q1467" s="183"/>
      <c r="R1467" s="183"/>
      <c r="S1467" s="183">
        <f t="shared" si="708"/>
        <v>0</v>
      </c>
      <c r="T1467" s="183"/>
      <c r="U1467" s="183">
        <v>15</v>
      </c>
      <c r="V1467" s="183">
        <f t="shared" si="712"/>
        <v>1064.44</v>
      </c>
      <c r="W1467" s="183">
        <f t="shared" si="709"/>
        <v>1490.21</v>
      </c>
      <c r="X1467" s="183">
        <f t="shared" si="710"/>
        <v>11424.96</v>
      </c>
    </row>
    <row r="1468" spans="1:24" ht="21" customHeight="1">
      <c r="A1468" s="11"/>
      <c r="B1468" s="187" t="s">
        <v>44</v>
      </c>
      <c r="C1468" s="178">
        <f>D1468+G1468+K1468</f>
        <v>0.5</v>
      </c>
      <c r="D1468" s="178">
        <v>0</v>
      </c>
      <c r="E1468" s="178"/>
      <c r="F1468" s="178"/>
      <c r="G1468" s="178">
        <f>H1468</f>
        <v>0.5</v>
      </c>
      <c r="H1468" s="178">
        <v>0.5</v>
      </c>
      <c r="I1468" s="178">
        <f>G1468-H1468-J1468</f>
        <v>0</v>
      </c>
      <c r="J1468" s="178"/>
      <c r="K1468" s="178">
        <v>0</v>
      </c>
      <c r="L1468" s="183">
        <f>L1467</f>
        <v>28385</v>
      </c>
      <c r="M1468" s="186">
        <f t="shared" si="706"/>
        <v>14192.5</v>
      </c>
      <c r="N1468" s="183">
        <v>25</v>
      </c>
      <c r="O1468" s="183">
        <f>ROUND(M1468*N1468/100,2)</f>
        <v>3548.13</v>
      </c>
      <c r="P1468" s="183"/>
      <c r="Q1468" s="183"/>
      <c r="R1468" s="183"/>
      <c r="S1468" s="183">
        <f t="shared" si="708"/>
        <v>0</v>
      </c>
      <c r="T1468" s="183"/>
      <c r="U1468" s="183">
        <v>15</v>
      </c>
      <c r="V1468" s="183">
        <f t="shared" si="712"/>
        <v>2128.88</v>
      </c>
      <c r="W1468" s="183">
        <f>ROUND((M1468+O1468+S1468+V1468)*0.15,2)</f>
        <v>2980.43</v>
      </c>
      <c r="X1468" s="183">
        <f>M1468+O1468+S1468+V1468+W1468</f>
        <v>22849.940000000002</v>
      </c>
    </row>
    <row r="1469" spans="1:24" ht="15.75" customHeight="1" hidden="1">
      <c r="A1469" s="11"/>
      <c r="B1469" s="187" t="s">
        <v>219</v>
      </c>
      <c r="C1469" s="178">
        <f>D1469+G1469+K1469</f>
        <v>0</v>
      </c>
      <c r="D1469" s="178">
        <v>0</v>
      </c>
      <c r="E1469" s="178"/>
      <c r="F1469" s="178"/>
      <c r="G1469" s="178">
        <f>H1469</f>
        <v>0</v>
      </c>
      <c r="H1469" s="178">
        <v>0</v>
      </c>
      <c r="I1469" s="178">
        <f>G1469-H1469-J1469</f>
        <v>0</v>
      </c>
      <c r="J1469" s="178"/>
      <c r="K1469" s="178">
        <v>0</v>
      </c>
      <c r="L1469" s="183">
        <v>0</v>
      </c>
      <c r="M1469" s="183">
        <f t="shared" si="706"/>
        <v>0</v>
      </c>
      <c r="N1469" s="183">
        <v>0</v>
      </c>
      <c r="O1469" s="183">
        <f>ROUND(M1469*N1469/100,2)</f>
        <v>0</v>
      </c>
      <c r="P1469" s="183"/>
      <c r="Q1469" s="183"/>
      <c r="R1469" s="183"/>
      <c r="S1469" s="183"/>
      <c r="T1469" s="183"/>
      <c r="U1469" s="183"/>
      <c r="V1469" s="183"/>
      <c r="W1469" s="183"/>
      <c r="X1469" s="183"/>
    </row>
    <row r="1470" spans="1:24" ht="15.75" customHeight="1">
      <c r="A1470" s="11"/>
      <c r="B1470" s="187" t="s">
        <v>26</v>
      </c>
      <c r="C1470" s="178">
        <f t="shared" si="704"/>
        <v>0.5</v>
      </c>
      <c r="D1470" s="178">
        <v>0</v>
      </c>
      <c r="E1470" s="178"/>
      <c r="F1470" s="178"/>
      <c r="G1470" s="178">
        <f t="shared" si="711"/>
        <v>0.5</v>
      </c>
      <c r="H1470" s="178">
        <v>0.5</v>
      </c>
      <c r="I1470" s="178">
        <f t="shared" si="705"/>
        <v>0</v>
      </c>
      <c r="J1470" s="178"/>
      <c r="K1470" s="178">
        <v>0</v>
      </c>
      <c r="L1470" s="183">
        <f>L1467</f>
        <v>28385</v>
      </c>
      <c r="M1470" s="186">
        <f t="shared" si="706"/>
        <v>14192.5</v>
      </c>
      <c r="N1470" s="183">
        <v>25</v>
      </c>
      <c r="O1470" s="183">
        <f t="shared" si="707"/>
        <v>3548.13</v>
      </c>
      <c r="P1470" s="183"/>
      <c r="Q1470" s="183"/>
      <c r="R1470" s="183"/>
      <c r="S1470" s="183">
        <f t="shared" si="708"/>
        <v>0</v>
      </c>
      <c r="T1470" s="183"/>
      <c r="U1470" s="183">
        <v>15</v>
      </c>
      <c r="V1470" s="183">
        <f t="shared" si="712"/>
        <v>2128.88</v>
      </c>
      <c r="W1470" s="183">
        <f t="shared" si="709"/>
        <v>2980.43</v>
      </c>
      <c r="X1470" s="183">
        <f t="shared" si="710"/>
        <v>22849.940000000002</v>
      </c>
    </row>
    <row r="1471" spans="1:24" ht="30.75" customHeight="1">
      <c r="A1471" s="11"/>
      <c r="B1471" s="187" t="s">
        <v>316</v>
      </c>
      <c r="C1471" s="178">
        <f>D1471+G1471+K1471</f>
        <v>0.5</v>
      </c>
      <c r="D1471" s="178">
        <v>0</v>
      </c>
      <c r="E1471" s="178"/>
      <c r="F1471" s="178"/>
      <c r="G1471" s="178">
        <f t="shared" si="711"/>
        <v>0.5</v>
      </c>
      <c r="H1471" s="178">
        <v>0.5</v>
      </c>
      <c r="I1471" s="178">
        <f t="shared" si="705"/>
        <v>0</v>
      </c>
      <c r="J1471" s="178"/>
      <c r="K1471" s="178">
        <v>0</v>
      </c>
      <c r="L1471" s="183">
        <f>L1467</f>
        <v>28385</v>
      </c>
      <c r="M1471" s="186">
        <f>C1471*L1471</f>
        <v>14192.5</v>
      </c>
      <c r="N1471" s="183">
        <v>25</v>
      </c>
      <c r="O1471" s="183">
        <f>ROUND(M1471*N1471/100,2)</f>
        <v>3548.13</v>
      </c>
      <c r="P1471" s="183"/>
      <c r="Q1471" s="183"/>
      <c r="R1471" s="183"/>
      <c r="S1471" s="183">
        <f>ROUND(M1471*R1471,2)</f>
        <v>0</v>
      </c>
      <c r="T1471" s="183"/>
      <c r="U1471" s="183"/>
      <c r="V1471" s="183">
        <f>ROUND(M1471*U1471/100,2)</f>
        <v>0</v>
      </c>
      <c r="W1471" s="183">
        <f>ROUND((M1471+O1471+S1471+V1471)*0.15,2)</f>
        <v>2661.09</v>
      </c>
      <c r="X1471" s="183">
        <f>M1471+O1471+S1471+V1471+W1471</f>
        <v>20401.72</v>
      </c>
    </row>
    <row r="1472" spans="1:24" s="9" customFormat="1" ht="15">
      <c r="A1472" s="11"/>
      <c r="B1472" s="187" t="s">
        <v>314</v>
      </c>
      <c r="C1472" s="178">
        <f t="shared" si="704"/>
        <v>0.75</v>
      </c>
      <c r="D1472" s="178">
        <v>0</v>
      </c>
      <c r="E1472" s="178"/>
      <c r="F1472" s="178"/>
      <c r="G1472" s="178">
        <f t="shared" si="711"/>
        <v>0.75</v>
      </c>
      <c r="H1472" s="178">
        <v>0.75</v>
      </c>
      <c r="I1472" s="178">
        <f t="shared" si="705"/>
        <v>0</v>
      </c>
      <c r="J1472" s="178"/>
      <c r="K1472" s="178">
        <v>0</v>
      </c>
      <c r="L1472" s="183">
        <f>L1467</f>
        <v>28385</v>
      </c>
      <c r="M1472" s="183">
        <f t="shared" si="706"/>
        <v>21288.75</v>
      </c>
      <c r="N1472" s="183">
        <v>25</v>
      </c>
      <c r="O1472" s="183">
        <f t="shared" si="707"/>
        <v>5322.19</v>
      </c>
      <c r="P1472" s="183"/>
      <c r="Q1472" s="183"/>
      <c r="R1472" s="183"/>
      <c r="S1472" s="183">
        <f t="shared" si="708"/>
        <v>0</v>
      </c>
      <c r="T1472" s="183"/>
      <c r="U1472" s="183">
        <v>15</v>
      </c>
      <c r="V1472" s="183">
        <f t="shared" si="712"/>
        <v>3193.31</v>
      </c>
      <c r="W1472" s="183">
        <f t="shared" si="709"/>
        <v>4470.64</v>
      </c>
      <c r="X1472" s="183">
        <f t="shared" si="710"/>
        <v>34274.89</v>
      </c>
    </row>
    <row r="1473" spans="1:24" ht="15.75">
      <c r="A1473" s="11"/>
      <c r="B1473" s="176" t="s">
        <v>54</v>
      </c>
      <c r="C1473" s="32">
        <f>SUM(C1463:C1472)</f>
        <v>10.75</v>
      </c>
      <c r="D1473" s="32">
        <f>SUM(D1463:D1472)</f>
        <v>0</v>
      </c>
      <c r="E1473" s="32"/>
      <c r="F1473" s="32"/>
      <c r="G1473" s="32">
        <f>SUM(G1463:G1472)</f>
        <v>10.75</v>
      </c>
      <c r="H1473" s="32">
        <f>SUM(H1463:H1472)</f>
        <v>10.75</v>
      </c>
      <c r="I1473" s="32">
        <f t="shared" si="705"/>
        <v>0</v>
      </c>
      <c r="J1473" s="32"/>
      <c r="K1473" s="32">
        <f>SUM(K1463:K1472)</f>
        <v>0</v>
      </c>
      <c r="L1473" s="32"/>
      <c r="M1473" s="32">
        <f>SUM(M1463:M1472)</f>
        <v>301553.75</v>
      </c>
      <c r="N1473" s="32"/>
      <c r="O1473" s="32">
        <f>SUM(O1463:O1472)</f>
        <v>75388.45</v>
      </c>
      <c r="P1473" s="32">
        <f>SUM(P1463:P1472)</f>
        <v>0</v>
      </c>
      <c r="Q1473" s="32"/>
      <c r="R1473" s="32"/>
      <c r="S1473" s="32">
        <f>SUM(S1463:S1472)</f>
        <v>0</v>
      </c>
      <c r="T1473" s="32"/>
      <c r="U1473" s="32"/>
      <c r="V1473" s="32">
        <f>SUM(V1463:V1472)</f>
        <v>36819.2</v>
      </c>
      <c r="W1473" s="32">
        <f>SUM(W1463:W1472)</f>
        <v>62064.21000000001</v>
      </c>
      <c r="X1473" s="32">
        <f>SUM(X1463:X1472)</f>
        <v>475825.61</v>
      </c>
    </row>
    <row r="1474" spans="1:24" ht="15.75">
      <c r="A1474" s="9"/>
      <c r="B1474" s="190" t="s">
        <v>56</v>
      </c>
      <c r="C1474" s="178"/>
      <c r="D1474" s="32"/>
      <c r="E1474" s="32"/>
      <c r="F1474" s="32"/>
      <c r="G1474" s="185"/>
      <c r="H1474" s="185"/>
      <c r="I1474" s="178"/>
      <c r="J1474" s="185"/>
      <c r="K1474" s="186"/>
      <c r="L1474" s="183"/>
      <c r="M1474" s="183"/>
      <c r="N1474" s="183"/>
      <c r="O1474" s="183"/>
      <c r="P1474" s="183"/>
      <c r="Q1474" s="183"/>
      <c r="R1474" s="183"/>
      <c r="S1474" s="183"/>
      <c r="T1474" s="183"/>
      <c r="U1474" s="183"/>
      <c r="V1474" s="183"/>
      <c r="W1474" s="183"/>
      <c r="X1474" s="183"/>
    </row>
    <row r="1475" spans="1:24" ht="18" customHeight="1" hidden="1">
      <c r="A1475" s="11"/>
      <c r="B1475" s="202" t="s">
        <v>99</v>
      </c>
      <c r="C1475" s="178">
        <f aca="true" t="shared" si="713" ref="C1475:C1482">D1475+G1475+K1475</f>
        <v>0</v>
      </c>
      <c r="D1475" s="178">
        <v>0</v>
      </c>
      <c r="E1475" s="178"/>
      <c r="F1475" s="178"/>
      <c r="G1475" s="178">
        <f aca="true" t="shared" si="714" ref="G1475:G1482">H1475</f>
        <v>0</v>
      </c>
      <c r="H1475" s="178">
        <v>0</v>
      </c>
      <c r="I1475" s="178">
        <f t="shared" si="705"/>
        <v>0</v>
      </c>
      <c r="J1475" s="178"/>
      <c r="K1475" s="178">
        <v>0</v>
      </c>
      <c r="L1475" s="183">
        <v>11719</v>
      </c>
      <c r="M1475" s="183">
        <f aca="true" t="shared" si="715" ref="M1475:M1482">C1475*L1475</f>
        <v>0</v>
      </c>
      <c r="N1475" s="183">
        <v>25</v>
      </c>
      <c r="O1475" s="183">
        <f aca="true" t="shared" si="716" ref="O1475:O1482">ROUND(M1475*N1475/100,2)</f>
        <v>0</v>
      </c>
      <c r="P1475" s="183"/>
      <c r="Q1475" s="183"/>
      <c r="R1475" s="183"/>
      <c r="S1475" s="183">
        <f aca="true" t="shared" si="717" ref="S1475:S1481">ROUND(M1475*R1475,2)</f>
        <v>0</v>
      </c>
      <c r="T1475" s="183"/>
      <c r="U1475" s="183"/>
      <c r="V1475" s="183">
        <f aca="true" t="shared" si="718" ref="V1475:V1482">ROUND(M1475*U1475/100,2)</f>
        <v>0</v>
      </c>
      <c r="W1475" s="183">
        <f aca="true" t="shared" si="719" ref="W1475:W1482">ROUND((M1475+O1475+S1475+V1475)*0.15,2)</f>
        <v>0</v>
      </c>
      <c r="X1475" s="183">
        <f aca="true" t="shared" si="720" ref="X1475:X1482">M1475+O1475+S1475+V1475+W1475</f>
        <v>0</v>
      </c>
    </row>
    <row r="1476" spans="1:24" ht="26.25" customHeight="1">
      <c r="A1476" s="11"/>
      <c r="B1476" s="182" t="s">
        <v>95</v>
      </c>
      <c r="C1476" s="178">
        <f t="shared" si="713"/>
        <v>1</v>
      </c>
      <c r="D1476" s="178">
        <v>0</v>
      </c>
      <c r="E1476" s="178"/>
      <c r="F1476" s="178"/>
      <c r="G1476" s="178">
        <f t="shared" si="714"/>
        <v>1</v>
      </c>
      <c r="H1476" s="178">
        <v>1</v>
      </c>
      <c r="I1476" s="178">
        <f t="shared" si="705"/>
        <v>0</v>
      </c>
      <c r="J1476" s="178"/>
      <c r="K1476" s="178">
        <v>0</v>
      </c>
      <c r="L1476" s="183">
        <v>18432</v>
      </c>
      <c r="M1476" s="183">
        <f t="shared" si="715"/>
        <v>18432</v>
      </c>
      <c r="N1476" s="183">
        <v>25</v>
      </c>
      <c r="O1476" s="183">
        <f>ROUND(M1476*N1476/100,2)</f>
        <v>4608</v>
      </c>
      <c r="P1476" s="183"/>
      <c r="Q1476" s="183"/>
      <c r="R1476" s="183"/>
      <c r="S1476" s="183">
        <f t="shared" si="717"/>
        <v>0</v>
      </c>
      <c r="T1476" s="183"/>
      <c r="U1476" s="183">
        <v>15</v>
      </c>
      <c r="V1476" s="186">
        <f t="shared" si="718"/>
        <v>2764.8</v>
      </c>
      <c r="W1476" s="183">
        <f t="shared" si="719"/>
        <v>3870.72</v>
      </c>
      <c r="X1476" s="183">
        <f t="shared" si="720"/>
        <v>29675.52</v>
      </c>
    </row>
    <row r="1477" spans="1:24" ht="18" customHeight="1">
      <c r="A1477" s="11"/>
      <c r="B1477" s="182" t="s">
        <v>290</v>
      </c>
      <c r="C1477" s="178">
        <f>D1477+G1477+K1477</f>
        <v>1</v>
      </c>
      <c r="D1477" s="200">
        <f>F1477+E1477</f>
        <v>0</v>
      </c>
      <c r="E1477" s="217"/>
      <c r="F1477" s="217"/>
      <c r="G1477" s="273">
        <f>H1477+I1477</f>
        <v>1</v>
      </c>
      <c r="H1477" s="273">
        <v>1</v>
      </c>
      <c r="I1477" s="178">
        <v>0</v>
      </c>
      <c r="J1477" s="217"/>
      <c r="K1477" s="200">
        <v>0</v>
      </c>
      <c r="L1477" s="187">
        <v>13126</v>
      </c>
      <c r="M1477" s="187">
        <f t="shared" si="715"/>
        <v>13126</v>
      </c>
      <c r="N1477" s="187">
        <v>25</v>
      </c>
      <c r="O1477" s="200">
        <f t="shared" si="716"/>
        <v>3281.5</v>
      </c>
      <c r="P1477" s="187"/>
      <c r="Q1477" s="187"/>
      <c r="R1477" s="187"/>
      <c r="S1477" s="187">
        <f t="shared" si="717"/>
        <v>0</v>
      </c>
      <c r="T1477" s="228"/>
      <c r="U1477" s="187"/>
      <c r="V1477" s="187">
        <f t="shared" si="718"/>
        <v>0</v>
      </c>
      <c r="W1477" s="187">
        <f t="shared" si="719"/>
        <v>2461.13</v>
      </c>
      <c r="X1477" s="187">
        <f t="shared" si="720"/>
        <v>18868.63</v>
      </c>
    </row>
    <row r="1478" spans="1:24" ht="36" customHeight="1">
      <c r="A1478" s="11"/>
      <c r="B1478" s="187" t="s">
        <v>301</v>
      </c>
      <c r="C1478" s="178">
        <f t="shared" si="713"/>
        <v>14.5</v>
      </c>
      <c r="D1478" s="178">
        <v>0</v>
      </c>
      <c r="E1478" s="178"/>
      <c r="F1478" s="178"/>
      <c r="G1478" s="178">
        <f t="shared" si="714"/>
        <v>14.5</v>
      </c>
      <c r="H1478" s="178">
        <v>14.5</v>
      </c>
      <c r="I1478" s="178">
        <f t="shared" si="705"/>
        <v>0</v>
      </c>
      <c r="J1478" s="178"/>
      <c r="K1478" s="178">
        <v>0</v>
      </c>
      <c r="L1478" s="183">
        <v>16070</v>
      </c>
      <c r="M1478" s="183">
        <f t="shared" si="715"/>
        <v>233015</v>
      </c>
      <c r="N1478" s="183">
        <v>25</v>
      </c>
      <c r="O1478" s="183">
        <f t="shared" si="716"/>
        <v>58253.75</v>
      </c>
      <c r="P1478" s="183"/>
      <c r="Q1478" s="183"/>
      <c r="R1478" s="183">
        <v>15</v>
      </c>
      <c r="S1478" s="183">
        <f>ROUND(M1478*R1478/100,2)</f>
        <v>34952.25</v>
      </c>
      <c r="T1478" s="183"/>
      <c r="U1478" s="183">
        <v>15</v>
      </c>
      <c r="V1478" s="183">
        <f t="shared" si="718"/>
        <v>34952.25</v>
      </c>
      <c r="W1478" s="183">
        <f t="shared" si="719"/>
        <v>54175.99</v>
      </c>
      <c r="X1478" s="183">
        <f t="shared" si="720"/>
        <v>415349.24</v>
      </c>
    </row>
    <row r="1479" spans="1:24" ht="16.5" customHeight="1">
      <c r="A1479" s="11"/>
      <c r="B1479" s="182" t="s">
        <v>34</v>
      </c>
      <c r="C1479" s="178">
        <f t="shared" si="713"/>
        <v>2</v>
      </c>
      <c r="D1479" s="178">
        <v>0</v>
      </c>
      <c r="E1479" s="178"/>
      <c r="F1479" s="178"/>
      <c r="G1479" s="178">
        <f t="shared" si="714"/>
        <v>2</v>
      </c>
      <c r="H1479" s="178">
        <v>2</v>
      </c>
      <c r="I1479" s="178">
        <f t="shared" si="705"/>
        <v>0</v>
      </c>
      <c r="J1479" s="178"/>
      <c r="K1479" s="178">
        <v>0</v>
      </c>
      <c r="L1479" s="183">
        <v>17963</v>
      </c>
      <c r="M1479" s="183">
        <f t="shared" si="715"/>
        <v>35926</v>
      </c>
      <c r="N1479" s="183">
        <v>25</v>
      </c>
      <c r="O1479" s="186">
        <f t="shared" si="716"/>
        <v>8981.5</v>
      </c>
      <c r="P1479" s="183"/>
      <c r="Q1479" s="183"/>
      <c r="R1479" s="183">
        <v>15</v>
      </c>
      <c r="S1479" s="186">
        <f>ROUND(M1479*R1479/100,2)</f>
        <v>5388.9</v>
      </c>
      <c r="T1479" s="183"/>
      <c r="U1479" s="183">
        <v>15</v>
      </c>
      <c r="V1479" s="186">
        <f t="shared" si="718"/>
        <v>5388.9</v>
      </c>
      <c r="W1479" s="186">
        <f t="shared" si="719"/>
        <v>8352.8</v>
      </c>
      <c r="X1479" s="186">
        <f t="shared" si="720"/>
        <v>64038.100000000006</v>
      </c>
    </row>
    <row r="1480" spans="1:24" ht="16.5" customHeight="1">
      <c r="A1480" s="11"/>
      <c r="B1480" s="182" t="s">
        <v>289</v>
      </c>
      <c r="C1480" s="178">
        <f t="shared" si="713"/>
        <v>1.5</v>
      </c>
      <c r="D1480" s="178">
        <v>0</v>
      </c>
      <c r="E1480" s="178"/>
      <c r="F1480" s="178"/>
      <c r="G1480" s="178">
        <f t="shared" si="714"/>
        <v>1.5</v>
      </c>
      <c r="H1480" s="178">
        <v>1.5</v>
      </c>
      <c r="I1480" s="178">
        <f t="shared" si="705"/>
        <v>0</v>
      </c>
      <c r="J1480" s="178"/>
      <c r="K1480" s="178">
        <v>0</v>
      </c>
      <c r="L1480" s="183">
        <v>16070</v>
      </c>
      <c r="M1480" s="183">
        <f t="shared" si="715"/>
        <v>24105</v>
      </c>
      <c r="N1480" s="183">
        <v>25</v>
      </c>
      <c r="O1480" s="183">
        <f t="shared" si="716"/>
        <v>6026.25</v>
      </c>
      <c r="P1480" s="183"/>
      <c r="Q1480" s="183"/>
      <c r="R1480" s="183"/>
      <c r="S1480" s="183">
        <f t="shared" si="717"/>
        <v>0</v>
      </c>
      <c r="T1480" s="183"/>
      <c r="U1480" s="183">
        <v>15</v>
      </c>
      <c r="V1480" s="183">
        <f t="shared" si="718"/>
        <v>3615.75</v>
      </c>
      <c r="W1480" s="183">
        <f t="shared" si="719"/>
        <v>5062.05</v>
      </c>
      <c r="X1480" s="183">
        <f t="shared" si="720"/>
        <v>38809.05</v>
      </c>
    </row>
    <row r="1481" spans="1:24" ht="30" hidden="1">
      <c r="A1481" s="11"/>
      <c r="B1481" s="187" t="s">
        <v>226</v>
      </c>
      <c r="C1481" s="178">
        <f>D1481+G1481+K1481</f>
        <v>0</v>
      </c>
      <c r="D1481" s="178">
        <v>0</v>
      </c>
      <c r="E1481" s="178"/>
      <c r="F1481" s="178"/>
      <c r="G1481" s="178">
        <f>H1481</f>
        <v>0</v>
      </c>
      <c r="H1481" s="178">
        <v>0</v>
      </c>
      <c r="I1481" s="178">
        <f>G1481-H1481-J1481</f>
        <v>0</v>
      </c>
      <c r="J1481" s="178"/>
      <c r="K1481" s="178">
        <v>0</v>
      </c>
      <c r="L1481" s="183">
        <v>14348</v>
      </c>
      <c r="M1481" s="183">
        <f t="shared" si="715"/>
        <v>0</v>
      </c>
      <c r="N1481" s="183">
        <v>25</v>
      </c>
      <c r="O1481" s="183">
        <f t="shared" si="716"/>
        <v>0</v>
      </c>
      <c r="P1481" s="183"/>
      <c r="Q1481" s="183"/>
      <c r="R1481" s="183"/>
      <c r="S1481" s="183">
        <f t="shared" si="717"/>
        <v>0</v>
      </c>
      <c r="T1481" s="183"/>
      <c r="U1481" s="183">
        <v>15</v>
      </c>
      <c r="V1481" s="183">
        <f t="shared" si="718"/>
        <v>0</v>
      </c>
      <c r="W1481" s="183">
        <f t="shared" si="719"/>
        <v>0</v>
      </c>
      <c r="X1481" s="183">
        <f t="shared" si="720"/>
        <v>0</v>
      </c>
    </row>
    <row r="1482" spans="1:24" s="9" customFormat="1" ht="22.5" customHeight="1">
      <c r="A1482" s="11"/>
      <c r="B1482" s="182" t="s">
        <v>288</v>
      </c>
      <c r="C1482" s="178">
        <f t="shared" si="713"/>
        <v>1</v>
      </c>
      <c r="D1482" s="178">
        <v>0</v>
      </c>
      <c r="E1482" s="178"/>
      <c r="F1482" s="178"/>
      <c r="G1482" s="178">
        <f t="shared" si="714"/>
        <v>1</v>
      </c>
      <c r="H1482" s="178">
        <v>1</v>
      </c>
      <c r="I1482" s="178">
        <f t="shared" si="705"/>
        <v>0</v>
      </c>
      <c r="J1482" s="178"/>
      <c r="K1482" s="178">
        <v>0</v>
      </c>
      <c r="L1482" s="183">
        <f>L1480</f>
        <v>16070</v>
      </c>
      <c r="M1482" s="183">
        <f t="shared" si="715"/>
        <v>16070</v>
      </c>
      <c r="N1482" s="183">
        <v>25</v>
      </c>
      <c r="O1482" s="186">
        <f t="shared" si="716"/>
        <v>4017.5</v>
      </c>
      <c r="P1482" s="183"/>
      <c r="Q1482" s="183"/>
      <c r="R1482" s="183">
        <v>15</v>
      </c>
      <c r="S1482" s="186">
        <f>ROUND(M1482*R1482/100,2)</f>
        <v>2410.5</v>
      </c>
      <c r="T1482" s="183"/>
      <c r="U1482" s="183">
        <v>15</v>
      </c>
      <c r="V1482" s="186">
        <f t="shared" si="718"/>
        <v>2410.5</v>
      </c>
      <c r="W1482" s="183">
        <f t="shared" si="719"/>
        <v>3736.28</v>
      </c>
      <c r="X1482" s="183">
        <f t="shared" si="720"/>
        <v>28644.78</v>
      </c>
    </row>
    <row r="1483" spans="1:24" ht="15.75">
      <c r="A1483" s="11"/>
      <c r="B1483" s="176" t="s">
        <v>54</v>
      </c>
      <c r="C1483" s="32">
        <f>SUM(C1475:C1482)</f>
        <v>21</v>
      </c>
      <c r="D1483" s="32">
        <f>SUM(D1475:D1482)</f>
        <v>0</v>
      </c>
      <c r="E1483" s="32"/>
      <c r="F1483" s="32"/>
      <c r="G1483" s="32">
        <f>SUM(G1475:G1482)</f>
        <v>21</v>
      </c>
      <c r="H1483" s="32">
        <f>SUM(H1475:H1482)</f>
        <v>21</v>
      </c>
      <c r="I1483" s="32">
        <f t="shared" si="705"/>
        <v>0</v>
      </c>
      <c r="J1483" s="32"/>
      <c r="K1483" s="32">
        <f>SUM(K1475:K1482)</f>
        <v>0</v>
      </c>
      <c r="L1483" s="32"/>
      <c r="M1483" s="32">
        <f>SUM(M1475:M1482)</f>
        <v>340674</v>
      </c>
      <c r="N1483" s="32"/>
      <c r="O1483" s="32">
        <f>SUM(O1475:O1482)</f>
        <v>85168.5</v>
      </c>
      <c r="P1483" s="32">
        <f>SUM(P1475:P1482)</f>
        <v>0</v>
      </c>
      <c r="Q1483" s="32"/>
      <c r="R1483" s="32"/>
      <c r="S1483" s="32">
        <f>SUM(S1475:S1482)</f>
        <v>42751.65</v>
      </c>
      <c r="T1483" s="32"/>
      <c r="U1483" s="32"/>
      <c r="V1483" s="32">
        <f>SUM(V1475:V1482)</f>
        <v>49132.200000000004</v>
      </c>
      <c r="W1483" s="32">
        <f>SUM(W1475:W1482)</f>
        <v>77658.97</v>
      </c>
      <c r="X1483" s="32">
        <f>SUM(X1475:X1482)</f>
        <v>595385.3200000001</v>
      </c>
    </row>
    <row r="1484" spans="1:24" ht="22.5" customHeight="1">
      <c r="A1484" s="9"/>
      <c r="B1484" s="190" t="s">
        <v>57</v>
      </c>
      <c r="C1484" s="178"/>
      <c r="D1484" s="32"/>
      <c r="E1484" s="32"/>
      <c r="F1484" s="32"/>
      <c r="G1484" s="185"/>
      <c r="H1484" s="185"/>
      <c r="I1484" s="178"/>
      <c r="J1484" s="185"/>
      <c r="K1484" s="186"/>
      <c r="L1484" s="183"/>
      <c r="M1484" s="183"/>
      <c r="N1484" s="183"/>
      <c r="O1484" s="183"/>
      <c r="P1484" s="183"/>
      <c r="Q1484" s="183"/>
      <c r="R1484" s="183"/>
      <c r="S1484" s="183"/>
      <c r="T1484" s="183"/>
      <c r="U1484" s="183"/>
      <c r="V1484" s="183"/>
      <c r="W1484" s="183"/>
      <c r="X1484" s="183"/>
    </row>
    <row r="1485" spans="1:24" ht="15" hidden="1">
      <c r="A1485" s="11"/>
      <c r="B1485" s="182" t="s">
        <v>7</v>
      </c>
      <c r="C1485" s="178">
        <f>D1485+G1485+K1485</f>
        <v>0</v>
      </c>
      <c r="D1485" s="178">
        <v>0</v>
      </c>
      <c r="E1485" s="178"/>
      <c r="F1485" s="178"/>
      <c r="G1485" s="178">
        <f>H1485</f>
        <v>0</v>
      </c>
      <c r="H1485" s="178">
        <v>0</v>
      </c>
      <c r="I1485" s="178">
        <f t="shared" si="705"/>
        <v>0</v>
      </c>
      <c r="J1485" s="178"/>
      <c r="K1485" s="178">
        <v>0</v>
      </c>
      <c r="L1485" s="183">
        <v>10951</v>
      </c>
      <c r="M1485" s="183">
        <f>C1485*L1485</f>
        <v>0</v>
      </c>
      <c r="N1485" s="183">
        <v>25</v>
      </c>
      <c r="O1485" s="183">
        <f>ROUND(M1485*N1485/100,2)</f>
        <v>0</v>
      </c>
      <c r="P1485" s="183"/>
      <c r="Q1485" s="183"/>
      <c r="R1485" s="183"/>
      <c r="S1485" s="183">
        <f>ROUND(M1485*R1485,2)</f>
        <v>0</v>
      </c>
      <c r="T1485" s="183"/>
      <c r="U1485" s="183">
        <v>5</v>
      </c>
      <c r="V1485" s="183">
        <f>ROUND(M1485*U1485/100,2)</f>
        <v>0</v>
      </c>
      <c r="W1485" s="183">
        <f>ROUND((M1485+O1485+S1485+V1485)*0.15,2)</f>
        <v>0</v>
      </c>
      <c r="X1485" s="183">
        <f>M1485+O1485+S1485+V1485+W1485</f>
        <v>0</v>
      </c>
    </row>
    <row r="1486" spans="1:24" s="9" customFormat="1" ht="30">
      <c r="A1486" s="11"/>
      <c r="B1486" s="187" t="s">
        <v>306</v>
      </c>
      <c r="C1486" s="178">
        <f>D1486+G1486+K1486</f>
        <v>5</v>
      </c>
      <c r="D1486" s="178">
        <v>0</v>
      </c>
      <c r="E1486" s="178"/>
      <c r="F1486" s="178"/>
      <c r="G1486" s="178">
        <f>H1486</f>
        <v>5</v>
      </c>
      <c r="H1486" s="178">
        <v>5</v>
      </c>
      <c r="I1486" s="178">
        <f t="shared" si="705"/>
        <v>0</v>
      </c>
      <c r="J1486" s="178"/>
      <c r="K1486" s="178">
        <v>0</v>
      </c>
      <c r="L1486" s="183">
        <v>12266</v>
      </c>
      <c r="M1486" s="183">
        <f>C1486*L1486</f>
        <v>61330</v>
      </c>
      <c r="N1486" s="183">
        <v>25</v>
      </c>
      <c r="O1486" s="186">
        <f>ROUND(M1486*N1486/100,2)</f>
        <v>15332.5</v>
      </c>
      <c r="P1486" s="183"/>
      <c r="Q1486" s="183"/>
      <c r="R1486" s="183"/>
      <c r="S1486" s="183">
        <f>ROUND(M1486*R1486,2)</f>
        <v>0</v>
      </c>
      <c r="T1486" s="183"/>
      <c r="U1486" s="183">
        <v>15</v>
      </c>
      <c r="V1486" s="186">
        <f>ROUND(M1486*U1486/100,2)</f>
        <v>9199.5</v>
      </c>
      <c r="W1486" s="186">
        <f>ROUND((M1486+O1486+S1486+V1486)*0.15,2)</f>
        <v>12879.3</v>
      </c>
      <c r="X1486" s="186">
        <f>M1486+O1486+S1486+V1486+W1486</f>
        <v>98741.3</v>
      </c>
    </row>
    <row r="1487" spans="1:24" ht="15.75">
      <c r="A1487" s="11"/>
      <c r="B1487" s="176" t="s">
        <v>54</v>
      </c>
      <c r="C1487" s="32">
        <f>SUM(C1485:C1486)</f>
        <v>5</v>
      </c>
      <c r="D1487" s="32">
        <f aca="true" t="shared" si="721" ref="D1487:X1487">SUM(D1485:D1486)</f>
        <v>0</v>
      </c>
      <c r="E1487" s="32">
        <f t="shared" si="721"/>
        <v>0</v>
      </c>
      <c r="F1487" s="32">
        <f t="shared" si="721"/>
        <v>0</v>
      </c>
      <c r="G1487" s="32">
        <f t="shared" si="721"/>
        <v>5</v>
      </c>
      <c r="H1487" s="32">
        <f t="shared" si="721"/>
        <v>5</v>
      </c>
      <c r="I1487" s="32">
        <f t="shared" si="721"/>
        <v>0</v>
      </c>
      <c r="J1487" s="32">
        <f t="shared" si="721"/>
        <v>0</v>
      </c>
      <c r="K1487" s="32">
        <f t="shared" si="721"/>
        <v>0</v>
      </c>
      <c r="L1487" s="32"/>
      <c r="M1487" s="32">
        <f t="shared" si="721"/>
        <v>61330</v>
      </c>
      <c r="N1487" s="32"/>
      <c r="O1487" s="32">
        <f t="shared" si="721"/>
        <v>15332.5</v>
      </c>
      <c r="P1487" s="32">
        <f t="shared" si="721"/>
        <v>0</v>
      </c>
      <c r="Q1487" s="32"/>
      <c r="R1487" s="32"/>
      <c r="S1487" s="32">
        <f t="shared" si="721"/>
        <v>0</v>
      </c>
      <c r="T1487" s="32"/>
      <c r="U1487" s="32"/>
      <c r="V1487" s="32">
        <f t="shared" si="721"/>
        <v>9199.5</v>
      </c>
      <c r="W1487" s="32">
        <f t="shared" si="721"/>
        <v>12879.3</v>
      </c>
      <c r="X1487" s="32">
        <f t="shared" si="721"/>
        <v>98741.3</v>
      </c>
    </row>
    <row r="1488" spans="1:24" ht="15.75">
      <c r="A1488" s="9"/>
      <c r="B1488" s="190" t="s">
        <v>58</v>
      </c>
      <c r="C1488" s="178"/>
      <c r="D1488" s="32"/>
      <c r="E1488" s="32"/>
      <c r="F1488" s="32"/>
      <c r="G1488" s="185"/>
      <c r="H1488" s="185"/>
      <c r="I1488" s="178"/>
      <c r="J1488" s="185"/>
      <c r="K1488" s="186"/>
      <c r="L1488" s="183"/>
      <c r="M1488" s="183"/>
      <c r="N1488" s="183"/>
      <c r="O1488" s="183"/>
      <c r="P1488" s="183"/>
      <c r="Q1488" s="183"/>
      <c r="R1488" s="183"/>
      <c r="S1488" s="183"/>
      <c r="T1488" s="183"/>
      <c r="U1488" s="183"/>
      <c r="V1488" s="183"/>
      <c r="W1488" s="183"/>
      <c r="X1488" s="183"/>
    </row>
    <row r="1489" spans="1:24" s="271" customFormat="1" ht="15">
      <c r="A1489" s="87"/>
      <c r="B1489" s="228" t="s">
        <v>200</v>
      </c>
      <c r="C1489" s="229">
        <f aca="true" t="shared" si="722" ref="C1489:C1497">D1489+G1489+K1489</f>
        <v>1.25</v>
      </c>
      <c r="D1489" s="229">
        <v>0</v>
      </c>
      <c r="E1489" s="229"/>
      <c r="F1489" s="229"/>
      <c r="G1489" s="229">
        <f>H1489</f>
        <v>1.25</v>
      </c>
      <c r="H1489" s="229">
        <v>1.25</v>
      </c>
      <c r="I1489" s="229">
        <f t="shared" si="705"/>
        <v>0</v>
      </c>
      <c r="J1489" s="229"/>
      <c r="K1489" s="229">
        <v>0</v>
      </c>
      <c r="L1489" s="202">
        <v>20950</v>
      </c>
      <c r="M1489" s="269">
        <f aca="true" t="shared" si="723" ref="M1489:M1497">C1489*L1489</f>
        <v>26187.5</v>
      </c>
      <c r="N1489" s="202">
        <v>25</v>
      </c>
      <c r="O1489" s="202">
        <f aca="true" t="shared" si="724" ref="O1489:O1497">ROUND(M1489*N1489/100,2)</f>
        <v>6546.88</v>
      </c>
      <c r="P1489" s="202"/>
      <c r="Q1489" s="202"/>
      <c r="R1489" s="202"/>
      <c r="S1489" s="202">
        <f aca="true" t="shared" si="725" ref="S1489:S1497">ROUND(M1489*R1489,2)</f>
        <v>0</v>
      </c>
      <c r="T1489" s="202"/>
      <c r="U1489" s="202">
        <v>15</v>
      </c>
      <c r="V1489" s="202">
        <f aca="true" t="shared" si="726" ref="V1489:V1497">ROUND(M1489*U1489/100,2)</f>
        <v>3928.13</v>
      </c>
      <c r="W1489" s="202">
        <f aca="true" t="shared" si="727" ref="W1489:W1497">ROUND((M1489+O1489+S1489+V1489)*0.15,2)</f>
        <v>5499.38</v>
      </c>
      <c r="X1489" s="202">
        <f aca="true" t="shared" si="728" ref="X1489:X1497">M1489+O1489+S1489+V1489+W1489</f>
        <v>42161.89</v>
      </c>
    </row>
    <row r="1490" spans="1:24" ht="15">
      <c r="A1490" s="11"/>
      <c r="B1490" s="187" t="s">
        <v>287</v>
      </c>
      <c r="C1490" s="178">
        <f t="shared" si="722"/>
        <v>1.25</v>
      </c>
      <c r="D1490" s="178">
        <v>0</v>
      </c>
      <c r="E1490" s="178"/>
      <c r="F1490" s="178"/>
      <c r="G1490" s="178">
        <f aca="true" t="shared" si="729" ref="G1490:G1497">H1490</f>
        <v>1.25</v>
      </c>
      <c r="H1490" s="178">
        <v>1.25</v>
      </c>
      <c r="I1490" s="178">
        <f t="shared" si="705"/>
        <v>0</v>
      </c>
      <c r="J1490" s="178"/>
      <c r="K1490" s="178">
        <v>0</v>
      </c>
      <c r="L1490" s="183">
        <v>13690</v>
      </c>
      <c r="M1490" s="186">
        <f t="shared" si="723"/>
        <v>17112.5</v>
      </c>
      <c r="N1490" s="183">
        <v>25</v>
      </c>
      <c r="O1490" s="183">
        <f t="shared" si="724"/>
        <v>4278.13</v>
      </c>
      <c r="P1490" s="183"/>
      <c r="Q1490" s="183"/>
      <c r="R1490" s="183"/>
      <c r="S1490" s="183">
        <f t="shared" si="725"/>
        <v>0</v>
      </c>
      <c r="T1490" s="183"/>
      <c r="U1490" s="183">
        <v>15</v>
      </c>
      <c r="V1490" s="183">
        <f t="shared" si="726"/>
        <v>2566.88</v>
      </c>
      <c r="W1490" s="183">
        <f t="shared" si="727"/>
        <v>3593.63</v>
      </c>
      <c r="X1490" s="183">
        <f t="shared" si="728"/>
        <v>27551.140000000003</v>
      </c>
    </row>
    <row r="1491" spans="1:24" ht="15" hidden="1">
      <c r="A1491" s="11"/>
      <c r="B1491" s="187" t="s">
        <v>113</v>
      </c>
      <c r="C1491" s="178">
        <f>D1491+G1491+K1491</f>
        <v>0</v>
      </c>
      <c r="D1491" s="178">
        <v>0</v>
      </c>
      <c r="E1491" s="178"/>
      <c r="F1491" s="178"/>
      <c r="G1491" s="178">
        <f t="shared" si="729"/>
        <v>0</v>
      </c>
      <c r="H1491" s="178">
        <v>0</v>
      </c>
      <c r="I1491" s="178">
        <f t="shared" si="705"/>
        <v>0</v>
      </c>
      <c r="J1491" s="178"/>
      <c r="K1491" s="178">
        <v>0</v>
      </c>
      <c r="L1491" s="183">
        <v>17465</v>
      </c>
      <c r="M1491" s="183">
        <f t="shared" si="723"/>
        <v>0</v>
      </c>
      <c r="N1491" s="183">
        <v>25</v>
      </c>
      <c r="O1491" s="183">
        <f t="shared" si="724"/>
        <v>0</v>
      </c>
      <c r="P1491" s="183"/>
      <c r="Q1491" s="183"/>
      <c r="R1491" s="183"/>
      <c r="S1491" s="183">
        <f t="shared" si="725"/>
        <v>0</v>
      </c>
      <c r="T1491" s="183"/>
      <c r="U1491" s="183"/>
      <c r="V1491" s="183">
        <f t="shared" si="726"/>
        <v>0</v>
      </c>
      <c r="W1491" s="183">
        <f t="shared" si="727"/>
        <v>0</v>
      </c>
      <c r="X1491" s="183">
        <f t="shared" si="728"/>
        <v>0</v>
      </c>
    </row>
    <row r="1492" spans="1:24" ht="15">
      <c r="A1492" s="11"/>
      <c r="B1492" s="228" t="s">
        <v>208</v>
      </c>
      <c r="C1492" s="229">
        <f>D1492+G1492+K1492</f>
        <v>1</v>
      </c>
      <c r="D1492" s="229">
        <v>0</v>
      </c>
      <c r="E1492" s="229"/>
      <c r="F1492" s="229"/>
      <c r="G1492" s="229">
        <f t="shared" si="729"/>
        <v>1</v>
      </c>
      <c r="H1492" s="229">
        <v>1</v>
      </c>
      <c r="I1492" s="229">
        <f t="shared" si="705"/>
        <v>0</v>
      </c>
      <c r="J1492" s="229"/>
      <c r="K1492" s="229">
        <v>0</v>
      </c>
      <c r="L1492" s="202">
        <v>19561</v>
      </c>
      <c r="M1492" s="183">
        <f t="shared" si="723"/>
        <v>19561</v>
      </c>
      <c r="N1492" s="183">
        <v>25</v>
      </c>
      <c r="O1492" s="183">
        <f t="shared" si="724"/>
        <v>4890.25</v>
      </c>
      <c r="P1492" s="183"/>
      <c r="Q1492" s="183"/>
      <c r="R1492" s="183"/>
      <c r="S1492" s="183">
        <f t="shared" si="725"/>
        <v>0</v>
      </c>
      <c r="T1492" s="202"/>
      <c r="U1492" s="183">
        <v>15</v>
      </c>
      <c r="V1492" s="183">
        <f t="shared" si="726"/>
        <v>2934.15</v>
      </c>
      <c r="W1492" s="183">
        <f t="shared" si="727"/>
        <v>4107.81</v>
      </c>
      <c r="X1492" s="183">
        <f t="shared" si="728"/>
        <v>31493.210000000003</v>
      </c>
    </row>
    <row r="1493" spans="1:24" ht="15">
      <c r="A1493" s="11"/>
      <c r="B1493" s="187" t="s">
        <v>317</v>
      </c>
      <c r="C1493" s="229">
        <f>D1493+G1493+K1493</f>
        <v>1</v>
      </c>
      <c r="D1493" s="229">
        <v>0</v>
      </c>
      <c r="E1493" s="229"/>
      <c r="F1493" s="229"/>
      <c r="G1493" s="229">
        <f t="shared" si="729"/>
        <v>1</v>
      </c>
      <c r="H1493" s="229">
        <v>1</v>
      </c>
      <c r="I1493" s="229">
        <f t="shared" si="705"/>
        <v>0</v>
      </c>
      <c r="J1493" s="229"/>
      <c r="K1493" s="229">
        <v>0</v>
      </c>
      <c r="L1493" s="202">
        <f>L1492</f>
        <v>19561</v>
      </c>
      <c r="M1493" s="183">
        <f t="shared" si="723"/>
        <v>19561</v>
      </c>
      <c r="N1493" s="183"/>
      <c r="O1493" s="183">
        <f t="shared" si="724"/>
        <v>0</v>
      </c>
      <c r="P1493" s="183"/>
      <c r="Q1493" s="183"/>
      <c r="R1493" s="183"/>
      <c r="S1493" s="183">
        <f t="shared" si="725"/>
        <v>0</v>
      </c>
      <c r="T1493" s="202"/>
      <c r="U1493" s="183"/>
      <c r="V1493" s="183">
        <f t="shared" si="726"/>
        <v>0</v>
      </c>
      <c r="W1493" s="183">
        <f t="shared" si="727"/>
        <v>2934.15</v>
      </c>
      <c r="X1493" s="183">
        <f t="shared" si="728"/>
        <v>22495.15</v>
      </c>
    </row>
    <row r="1494" spans="1:24" s="8" customFormat="1" ht="30">
      <c r="A1494" s="11"/>
      <c r="B1494" s="187" t="s">
        <v>199</v>
      </c>
      <c r="C1494" s="178">
        <f t="shared" si="722"/>
        <v>1</v>
      </c>
      <c r="D1494" s="178">
        <v>0</v>
      </c>
      <c r="E1494" s="178"/>
      <c r="F1494" s="178"/>
      <c r="G1494" s="178">
        <f t="shared" si="729"/>
        <v>1</v>
      </c>
      <c r="H1494" s="178">
        <v>1</v>
      </c>
      <c r="I1494" s="178">
        <f t="shared" si="705"/>
        <v>0</v>
      </c>
      <c r="J1494" s="178"/>
      <c r="K1494" s="178">
        <v>0</v>
      </c>
      <c r="L1494" s="183">
        <v>17963</v>
      </c>
      <c r="M1494" s="183">
        <f t="shared" si="723"/>
        <v>17963</v>
      </c>
      <c r="N1494" s="183">
        <v>25</v>
      </c>
      <c r="O1494" s="183">
        <f t="shared" si="724"/>
        <v>4490.75</v>
      </c>
      <c r="P1494" s="183"/>
      <c r="Q1494" s="183"/>
      <c r="R1494" s="183"/>
      <c r="S1494" s="183">
        <f t="shared" si="725"/>
        <v>0</v>
      </c>
      <c r="T1494" s="183"/>
      <c r="U1494" s="183"/>
      <c r="V1494" s="183">
        <f t="shared" si="726"/>
        <v>0</v>
      </c>
      <c r="W1494" s="183">
        <f t="shared" si="727"/>
        <v>3368.06</v>
      </c>
      <c r="X1494" s="183">
        <f t="shared" si="728"/>
        <v>25821.81</v>
      </c>
    </row>
    <row r="1495" spans="1:24" s="8" customFormat="1" ht="15">
      <c r="A1495" s="11"/>
      <c r="B1495" s="182" t="s">
        <v>255</v>
      </c>
      <c r="C1495" s="178">
        <f t="shared" si="722"/>
        <v>1</v>
      </c>
      <c r="D1495" s="178">
        <v>0</v>
      </c>
      <c r="E1495" s="178"/>
      <c r="F1495" s="178"/>
      <c r="G1495" s="178">
        <f t="shared" si="729"/>
        <v>1</v>
      </c>
      <c r="H1495" s="178">
        <v>1</v>
      </c>
      <c r="I1495" s="178">
        <f t="shared" si="705"/>
        <v>0</v>
      </c>
      <c r="J1495" s="178"/>
      <c r="K1495" s="178">
        <v>0</v>
      </c>
      <c r="L1495" s="183">
        <v>10533</v>
      </c>
      <c r="M1495" s="183">
        <f t="shared" si="723"/>
        <v>10533</v>
      </c>
      <c r="N1495" s="183">
        <v>4</v>
      </c>
      <c r="O1495" s="183">
        <f t="shared" si="724"/>
        <v>421.32</v>
      </c>
      <c r="P1495" s="183"/>
      <c r="Q1495" s="183"/>
      <c r="R1495" s="183"/>
      <c r="S1495" s="183">
        <f t="shared" si="725"/>
        <v>0</v>
      </c>
      <c r="T1495" s="183"/>
      <c r="U1495" s="183">
        <v>5</v>
      </c>
      <c r="V1495" s="183">
        <f t="shared" si="726"/>
        <v>526.65</v>
      </c>
      <c r="W1495" s="183">
        <f t="shared" si="727"/>
        <v>1722.15</v>
      </c>
      <c r="X1495" s="183">
        <f t="shared" si="728"/>
        <v>13203.119999999999</v>
      </c>
    </row>
    <row r="1496" spans="1:24" s="8" customFormat="1" ht="15">
      <c r="A1496" s="58"/>
      <c r="B1496" s="182" t="s">
        <v>276</v>
      </c>
      <c r="C1496" s="178">
        <f t="shared" si="722"/>
        <v>2</v>
      </c>
      <c r="D1496" s="178">
        <v>0</v>
      </c>
      <c r="E1496" s="178"/>
      <c r="F1496" s="178"/>
      <c r="G1496" s="178">
        <f t="shared" si="729"/>
        <v>2</v>
      </c>
      <c r="H1496" s="178">
        <v>2</v>
      </c>
      <c r="I1496" s="178">
        <f t="shared" si="705"/>
        <v>0</v>
      </c>
      <c r="J1496" s="178"/>
      <c r="K1496" s="178">
        <v>0</v>
      </c>
      <c r="L1496" s="183">
        <f>L1495</f>
        <v>10533</v>
      </c>
      <c r="M1496" s="183">
        <f t="shared" si="723"/>
        <v>21066</v>
      </c>
      <c r="N1496" s="183">
        <v>4</v>
      </c>
      <c r="O1496" s="183">
        <f t="shared" si="724"/>
        <v>842.64</v>
      </c>
      <c r="P1496" s="183"/>
      <c r="Q1496" s="183"/>
      <c r="R1496" s="183"/>
      <c r="S1496" s="183">
        <f t="shared" si="725"/>
        <v>0</v>
      </c>
      <c r="T1496" s="183"/>
      <c r="U1496" s="183">
        <v>5</v>
      </c>
      <c r="V1496" s="186">
        <f t="shared" si="726"/>
        <v>1053.3</v>
      </c>
      <c r="W1496" s="183">
        <f t="shared" si="727"/>
        <v>3444.29</v>
      </c>
      <c r="X1496" s="183">
        <f t="shared" si="728"/>
        <v>26406.23</v>
      </c>
    </row>
    <row r="1497" spans="1:24" s="142" customFormat="1" ht="15">
      <c r="A1497" s="58"/>
      <c r="B1497" s="182" t="s">
        <v>323</v>
      </c>
      <c r="C1497" s="178">
        <f t="shared" si="722"/>
        <v>3.5</v>
      </c>
      <c r="D1497" s="178">
        <v>0</v>
      </c>
      <c r="E1497" s="178"/>
      <c r="F1497" s="178"/>
      <c r="G1497" s="178">
        <f t="shared" si="729"/>
        <v>3.5</v>
      </c>
      <c r="H1497" s="178">
        <v>3.5</v>
      </c>
      <c r="I1497" s="178">
        <f t="shared" si="705"/>
        <v>0</v>
      </c>
      <c r="J1497" s="178"/>
      <c r="K1497" s="178">
        <v>0</v>
      </c>
      <c r="L1497" s="183">
        <f>L1495</f>
        <v>10533</v>
      </c>
      <c r="M1497" s="186">
        <f t="shared" si="723"/>
        <v>36865.5</v>
      </c>
      <c r="N1497" s="183">
        <v>4</v>
      </c>
      <c r="O1497" s="183">
        <f t="shared" si="724"/>
        <v>1474.62</v>
      </c>
      <c r="P1497" s="183"/>
      <c r="Q1497" s="183"/>
      <c r="R1497" s="183"/>
      <c r="S1497" s="183">
        <f t="shared" si="725"/>
        <v>0</v>
      </c>
      <c r="T1497" s="183"/>
      <c r="U1497" s="183">
        <v>15</v>
      </c>
      <c r="V1497" s="183">
        <f t="shared" si="726"/>
        <v>5529.83</v>
      </c>
      <c r="W1497" s="183">
        <f t="shared" si="727"/>
        <v>6580.49</v>
      </c>
      <c r="X1497" s="183">
        <f t="shared" si="728"/>
        <v>50450.44</v>
      </c>
    </row>
    <row r="1498" spans="1:24" s="14" customFormat="1" ht="15.75">
      <c r="A1498" s="58"/>
      <c r="B1498" s="176" t="s">
        <v>54</v>
      </c>
      <c r="C1498" s="32">
        <f aca="true" t="shared" si="730" ref="C1498:K1498">SUM(C1489:C1497)</f>
        <v>12</v>
      </c>
      <c r="D1498" s="32">
        <f t="shared" si="730"/>
        <v>0</v>
      </c>
      <c r="E1498" s="32">
        <f t="shared" si="730"/>
        <v>0</v>
      </c>
      <c r="F1498" s="32">
        <f t="shared" si="730"/>
        <v>0</v>
      </c>
      <c r="G1498" s="32">
        <f t="shared" si="730"/>
        <v>12</v>
      </c>
      <c r="H1498" s="32">
        <f t="shared" si="730"/>
        <v>12</v>
      </c>
      <c r="I1498" s="32">
        <f t="shared" si="730"/>
        <v>0</v>
      </c>
      <c r="J1498" s="32">
        <f t="shared" si="730"/>
        <v>0</v>
      </c>
      <c r="K1498" s="32">
        <f t="shared" si="730"/>
        <v>0</v>
      </c>
      <c r="L1498" s="32"/>
      <c r="M1498" s="32">
        <f>SUM(M1489:M1497)</f>
        <v>168849.5</v>
      </c>
      <c r="N1498" s="32"/>
      <c r="O1498" s="32">
        <f>SUM(O1489:O1497)</f>
        <v>22944.59</v>
      </c>
      <c r="P1498" s="32">
        <f>SUM(P1489:P1497)</f>
        <v>0</v>
      </c>
      <c r="Q1498" s="32"/>
      <c r="R1498" s="32"/>
      <c r="S1498" s="32">
        <f>SUM(S1489:S1497)</f>
        <v>0</v>
      </c>
      <c r="T1498" s="32"/>
      <c r="U1498" s="32"/>
      <c r="V1498" s="32">
        <f>SUM(V1489:V1497)</f>
        <v>16538.94</v>
      </c>
      <c r="W1498" s="32">
        <f>SUM(W1489:W1497)</f>
        <v>31249.96</v>
      </c>
      <c r="X1498" s="32">
        <f>SUM(X1489:X1497)</f>
        <v>239582.99000000002</v>
      </c>
    </row>
    <row r="1499" spans="1:24" s="8" customFormat="1" ht="19.5" customHeight="1">
      <c r="A1499" s="142"/>
      <c r="B1499" s="181"/>
      <c r="C1499" s="71"/>
      <c r="D1499" s="71"/>
      <c r="E1499" s="71"/>
      <c r="F1499" s="71"/>
      <c r="G1499" s="71"/>
      <c r="H1499" s="71"/>
      <c r="I1499" s="71"/>
      <c r="J1499" s="71"/>
      <c r="K1499" s="71"/>
      <c r="L1499" s="71"/>
      <c r="M1499" s="71"/>
      <c r="N1499" s="71"/>
      <c r="O1499" s="71"/>
      <c r="P1499" s="71"/>
      <c r="Q1499" s="71"/>
      <c r="R1499" s="71"/>
      <c r="S1499" s="71"/>
      <c r="T1499" s="71"/>
      <c r="U1499" s="71"/>
      <c r="V1499" s="71"/>
      <c r="W1499" s="71"/>
      <c r="X1499" s="71"/>
    </row>
    <row r="1500" spans="1:24" s="9" customFormat="1" ht="15.75">
      <c r="A1500" s="142"/>
      <c r="B1500" s="181" t="s">
        <v>55</v>
      </c>
      <c r="C1500" s="144">
        <f aca="true" t="shared" si="731" ref="C1500:K1500">C1473</f>
        <v>10.75</v>
      </c>
      <c r="D1500" s="144">
        <f t="shared" si="731"/>
        <v>0</v>
      </c>
      <c r="E1500" s="144">
        <f t="shared" si="731"/>
        <v>0</v>
      </c>
      <c r="F1500" s="144">
        <f t="shared" si="731"/>
        <v>0</v>
      </c>
      <c r="G1500" s="144">
        <f t="shared" si="731"/>
        <v>10.75</v>
      </c>
      <c r="H1500" s="144">
        <f t="shared" si="731"/>
        <v>10.75</v>
      </c>
      <c r="I1500" s="144">
        <f t="shared" si="731"/>
        <v>0</v>
      </c>
      <c r="J1500" s="144">
        <f t="shared" si="731"/>
        <v>0</v>
      </c>
      <c r="K1500" s="144">
        <f t="shared" si="731"/>
        <v>0</v>
      </c>
      <c r="L1500" s="144"/>
      <c r="M1500" s="144">
        <f>M1473</f>
        <v>301553.75</v>
      </c>
      <c r="N1500" s="144"/>
      <c r="O1500" s="144">
        <f>O1473</f>
        <v>75388.45</v>
      </c>
      <c r="P1500" s="144">
        <f>P1473</f>
        <v>0</v>
      </c>
      <c r="Q1500" s="144"/>
      <c r="R1500" s="144"/>
      <c r="S1500" s="144">
        <f>S1473</f>
        <v>0</v>
      </c>
      <c r="T1500" s="144"/>
      <c r="U1500" s="144"/>
      <c r="V1500" s="144">
        <f>V1473</f>
        <v>36819.2</v>
      </c>
      <c r="W1500" s="144">
        <f>W1473</f>
        <v>62064.21000000001</v>
      </c>
      <c r="X1500" s="144">
        <f>X1473</f>
        <v>475825.61</v>
      </c>
    </row>
    <row r="1501" spans="1:24" s="9" customFormat="1" ht="15.75">
      <c r="A1501" s="142"/>
      <c r="B1501" s="181" t="s">
        <v>56</v>
      </c>
      <c r="C1501" s="144">
        <f aca="true" t="shared" si="732" ref="C1501:K1501">C1483</f>
        <v>21</v>
      </c>
      <c r="D1501" s="144">
        <f t="shared" si="732"/>
        <v>0</v>
      </c>
      <c r="E1501" s="144">
        <f t="shared" si="732"/>
        <v>0</v>
      </c>
      <c r="F1501" s="144">
        <f t="shared" si="732"/>
        <v>0</v>
      </c>
      <c r="G1501" s="144">
        <f t="shared" si="732"/>
        <v>21</v>
      </c>
      <c r="H1501" s="144">
        <f t="shared" si="732"/>
        <v>21</v>
      </c>
      <c r="I1501" s="144">
        <f t="shared" si="732"/>
        <v>0</v>
      </c>
      <c r="J1501" s="144">
        <f t="shared" si="732"/>
        <v>0</v>
      </c>
      <c r="K1501" s="144">
        <f t="shared" si="732"/>
        <v>0</v>
      </c>
      <c r="L1501" s="144"/>
      <c r="M1501" s="144">
        <f>M1483</f>
        <v>340674</v>
      </c>
      <c r="N1501" s="144"/>
      <c r="O1501" s="144">
        <f>O1483</f>
        <v>85168.5</v>
      </c>
      <c r="P1501" s="144">
        <f>P1483</f>
        <v>0</v>
      </c>
      <c r="Q1501" s="144"/>
      <c r="R1501" s="144"/>
      <c r="S1501" s="144">
        <f>S1483</f>
        <v>42751.65</v>
      </c>
      <c r="T1501" s="144"/>
      <c r="U1501" s="144"/>
      <c r="V1501" s="144">
        <f>V1483</f>
        <v>49132.200000000004</v>
      </c>
      <c r="W1501" s="144">
        <f>W1483</f>
        <v>77658.97</v>
      </c>
      <c r="X1501" s="144">
        <f>X1483</f>
        <v>595385.3200000001</v>
      </c>
    </row>
    <row r="1502" spans="2:24" s="9" customFormat="1" ht="15.75">
      <c r="B1502" s="181" t="s">
        <v>57</v>
      </c>
      <c r="C1502" s="144">
        <f aca="true" t="shared" si="733" ref="C1502:K1502">C1487</f>
        <v>5</v>
      </c>
      <c r="D1502" s="144">
        <f t="shared" si="733"/>
        <v>0</v>
      </c>
      <c r="E1502" s="144">
        <f t="shared" si="733"/>
        <v>0</v>
      </c>
      <c r="F1502" s="144">
        <f t="shared" si="733"/>
        <v>0</v>
      </c>
      <c r="G1502" s="144">
        <f t="shared" si="733"/>
        <v>5</v>
      </c>
      <c r="H1502" s="144">
        <f t="shared" si="733"/>
        <v>5</v>
      </c>
      <c r="I1502" s="144">
        <f t="shared" si="733"/>
        <v>0</v>
      </c>
      <c r="J1502" s="144">
        <f t="shared" si="733"/>
        <v>0</v>
      </c>
      <c r="K1502" s="144">
        <f t="shared" si="733"/>
        <v>0</v>
      </c>
      <c r="L1502" s="144"/>
      <c r="M1502" s="144">
        <f>M1487</f>
        <v>61330</v>
      </c>
      <c r="N1502" s="144"/>
      <c r="O1502" s="144">
        <f>O1487</f>
        <v>15332.5</v>
      </c>
      <c r="P1502" s="144">
        <f>P1487</f>
        <v>0</v>
      </c>
      <c r="Q1502" s="144"/>
      <c r="R1502" s="144"/>
      <c r="S1502" s="144">
        <f>S1487</f>
        <v>0</v>
      </c>
      <c r="T1502" s="144"/>
      <c r="U1502" s="144"/>
      <c r="V1502" s="144">
        <f>V1487</f>
        <v>9199.5</v>
      </c>
      <c r="W1502" s="144">
        <f>W1487</f>
        <v>12879.3</v>
      </c>
      <c r="X1502" s="144">
        <f>X1487</f>
        <v>98741.3</v>
      </c>
    </row>
    <row r="1503" spans="2:24" s="9" customFormat="1" ht="15.75">
      <c r="B1503" s="181" t="s">
        <v>58</v>
      </c>
      <c r="C1503" s="144">
        <f>C1498</f>
        <v>12</v>
      </c>
      <c r="D1503" s="144">
        <f aca="true" t="shared" si="734" ref="D1503:K1503">D1498</f>
        <v>0</v>
      </c>
      <c r="E1503" s="144">
        <f t="shared" si="734"/>
        <v>0</v>
      </c>
      <c r="F1503" s="144">
        <f t="shared" si="734"/>
        <v>0</v>
      </c>
      <c r="G1503" s="144">
        <f t="shared" si="734"/>
        <v>12</v>
      </c>
      <c r="H1503" s="144">
        <f t="shared" si="734"/>
        <v>12</v>
      </c>
      <c r="I1503" s="144">
        <f t="shared" si="734"/>
        <v>0</v>
      </c>
      <c r="J1503" s="144">
        <f t="shared" si="734"/>
        <v>0</v>
      </c>
      <c r="K1503" s="144">
        <f t="shared" si="734"/>
        <v>0</v>
      </c>
      <c r="L1503" s="144"/>
      <c r="M1503" s="144">
        <f aca="true" t="shared" si="735" ref="M1503:X1503">M1498</f>
        <v>168849.5</v>
      </c>
      <c r="N1503" s="144"/>
      <c r="O1503" s="144">
        <f t="shared" si="735"/>
        <v>22944.59</v>
      </c>
      <c r="P1503" s="144">
        <f t="shared" si="735"/>
        <v>0</v>
      </c>
      <c r="Q1503" s="144"/>
      <c r="R1503" s="144"/>
      <c r="S1503" s="144">
        <f t="shared" si="735"/>
        <v>0</v>
      </c>
      <c r="T1503" s="144"/>
      <c r="U1503" s="144"/>
      <c r="V1503" s="144">
        <f t="shared" si="735"/>
        <v>16538.94</v>
      </c>
      <c r="W1503" s="144">
        <f t="shared" si="735"/>
        <v>31249.96</v>
      </c>
      <c r="X1503" s="144">
        <f t="shared" si="735"/>
        <v>239582.99000000002</v>
      </c>
    </row>
    <row r="1504" spans="1:24" s="90" customFormat="1" ht="15.75">
      <c r="A1504" s="11"/>
      <c r="B1504" s="51" t="s">
        <v>59</v>
      </c>
      <c r="C1504" s="144">
        <f>SUM(C1500:C1503)</f>
        <v>48.75</v>
      </c>
      <c r="D1504" s="144">
        <f aca="true" t="shared" si="736" ref="D1504:K1504">SUM(D1500:D1503)</f>
        <v>0</v>
      </c>
      <c r="E1504" s="144">
        <f t="shared" si="736"/>
        <v>0</v>
      </c>
      <c r="F1504" s="144">
        <f t="shared" si="736"/>
        <v>0</v>
      </c>
      <c r="G1504" s="144">
        <f t="shared" si="736"/>
        <v>48.75</v>
      </c>
      <c r="H1504" s="144">
        <f t="shared" si="736"/>
        <v>48.75</v>
      </c>
      <c r="I1504" s="144">
        <f t="shared" si="736"/>
        <v>0</v>
      </c>
      <c r="J1504" s="144">
        <f t="shared" si="736"/>
        <v>0</v>
      </c>
      <c r="K1504" s="144">
        <f t="shared" si="736"/>
        <v>0</v>
      </c>
      <c r="L1504" s="144"/>
      <c r="M1504" s="144">
        <f aca="true" t="shared" si="737" ref="M1504:X1504">SUM(M1500:M1503)</f>
        <v>872407.25</v>
      </c>
      <c r="N1504" s="144"/>
      <c r="O1504" s="144">
        <f t="shared" si="737"/>
        <v>198834.04</v>
      </c>
      <c r="P1504" s="144">
        <f t="shared" si="737"/>
        <v>0</v>
      </c>
      <c r="Q1504" s="144"/>
      <c r="R1504" s="144"/>
      <c r="S1504" s="144">
        <f t="shared" si="737"/>
        <v>42751.65</v>
      </c>
      <c r="T1504" s="144"/>
      <c r="U1504" s="144"/>
      <c r="V1504" s="144">
        <f t="shared" si="737"/>
        <v>111689.84</v>
      </c>
      <c r="W1504" s="144">
        <f t="shared" si="737"/>
        <v>183852.43999999997</v>
      </c>
      <c r="X1504" s="144">
        <f t="shared" si="737"/>
        <v>1409535.2200000002</v>
      </c>
    </row>
    <row r="1505" spans="1:24" s="90" customFormat="1" ht="12.75">
      <c r="A1505" s="11"/>
      <c r="B1505" s="74"/>
      <c r="C1505" s="72"/>
      <c r="D1505" s="57"/>
      <c r="E1505" s="57"/>
      <c r="F1505" s="57"/>
      <c r="G1505" s="41"/>
      <c r="H1505" s="41"/>
      <c r="I1505" s="41"/>
      <c r="J1505" s="41"/>
      <c r="K1505" s="75"/>
      <c r="L1505" s="67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</row>
    <row r="1506" spans="1:24" s="132" customFormat="1" ht="18">
      <c r="A1506" s="11"/>
      <c r="B1506" s="293" t="s">
        <v>176</v>
      </c>
      <c r="C1506" s="293"/>
      <c r="D1506" s="293"/>
      <c r="E1506" s="293"/>
      <c r="F1506" s="293"/>
      <c r="G1506" s="293"/>
      <c r="H1506" s="293"/>
      <c r="I1506" s="293"/>
      <c r="J1506" s="293"/>
      <c r="K1506" s="293"/>
      <c r="L1506" s="293"/>
      <c r="M1506" s="293"/>
      <c r="N1506" s="293"/>
      <c r="O1506" s="293"/>
      <c r="P1506" s="293"/>
      <c r="Q1506" s="293"/>
      <c r="R1506" s="293"/>
      <c r="S1506" s="293"/>
      <c r="T1506" s="293"/>
      <c r="U1506" s="293"/>
      <c r="V1506" s="293"/>
      <c r="W1506" s="293"/>
      <c r="X1506" s="293"/>
    </row>
    <row r="1507" spans="1:24" ht="12.75" customHeight="1">
      <c r="A1507" s="11"/>
      <c r="B1507" s="80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</row>
    <row r="1508" spans="1:24" ht="15">
      <c r="A1508" s="283" t="s">
        <v>52</v>
      </c>
      <c r="B1508" s="284" t="s">
        <v>0</v>
      </c>
      <c r="C1508" s="284" t="s">
        <v>51</v>
      </c>
      <c r="D1508" s="284"/>
      <c r="E1508" s="284"/>
      <c r="F1508" s="284"/>
      <c r="G1508" s="284"/>
      <c r="H1508" s="284"/>
      <c r="I1508" s="284"/>
      <c r="J1508" s="284"/>
      <c r="K1508" s="284"/>
      <c r="L1508" s="284" t="s">
        <v>105</v>
      </c>
      <c r="M1508" s="284" t="s">
        <v>71</v>
      </c>
      <c r="N1508" s="285" t="s">
        <v>72</v>
      </c>
      <c r="O1508" s="286"/>
      <c r="P1508" s="286"/>
      <c r="Q1508" s="287"/>
      <c r="R1508" s="284" t="s">
        <v>74</v>
      </c>
      <c r="S1508" s="284"/>
      <c r="T1508" s="284"/>
      <c r="U1508" s="284"/>
      <c r="V1508" s="284"/>
      <c r="W1508" s="288" t="s">
        <v>75</v>
      </c>
      <c r="X1508" s="284" t="s">
        <v>76</v>
      </c>
    </row>
    <row r="1509" spans="1:24" ht="57.75">
      <c r="A1509" s="283"/>
      <c r="B1509" s="284"/>
      <c r="C1509" s="157" t="s">
        <v>48</v>
      </c>
      <c r="D1509" s="290" t="s">
        <v>49</v>
      </c>
      <c r="E1509" s="290"/>
      <c r="F1509" s="290"/>
      <c r="G1509" s="291" t="s">
        <v>39</v>
      </c>
      <c r="H1509" s="291"/>
      <c r="I1509" s="291"/>
      <c r="J1509" s="291"/>
      <c r="K1509" s="157" t="s">
        <v>50</v>
      </c>
      <c r="L1509" s="284"/>
      <c r="M1509" s="284"/>
      <c r="N1509" s="284" t="s">
        <v>157</v>
      </c>
      <c r="O1509" s="284"/>
      <c r="P1509" s="130" t="s">
        <v>73</v>
      </c>
      <c r="Q1509" s="129" t="s">
        <v>195</v>
      </c>
      <c r="R1509" s="284" t="s">
        <v>158</v>
      </c>
      <c r="S1509" s="284"/>
      <c r="T1509" s="130" t="s">
        <v>77</v>
      </c>
      <c r="U1509" s="284" t="s">
        <v>159</v>
      </c>
      <c r="V1509" s="284"/>
      <c r="W1509" s="289"/>
      <c r="X1509" s="284"/>
    </row>
    <row r="1510" spans="1:24" ht="15">
      <c r="A1510" s="133"/>
      <c r="B1510" s="160"/>
      <c r="C1510" s="161"/>
      <c r="D1510" s="161" t="s">
        <v>48</v>
      </c>
      <c r="E1510" s="161" t="s">
        <v>196</v>
      </c>
      <c r="F1510" s="161" t="s">
        <v>197</v>
      </c>
      <c r="G1510" s="161" t="s">
        <v>48</v>
      </c>
      <c r="H1510" s="161" t="s">
        <v>196</v>
      </c>
      <c r="I1510" s="161" t="s">
        <v>197</v>
      </c>
      <c r="J1510" s="162" t="s">
        <v>69</v>
      </c>
      <c r="K1510" s="161"/>
      <c r="L1510" s="160"/>
      <c r="M1510" s="160"/>
      <c r="N1510" s="160"/>
      <c r="O1510" s="160"/>
      <c r="P1510" s="160"/>
      <c r="Q1510" s="160"/>
      <c r="R1510" s="160"/>
      <c r="S1510" s="160"/>
      <c r="T1510" s="160"/>
      <c r="U1510" s="160"/>
      <c r="V1510" s="160"/>
      <c r="W1510" s="160"/>
      <c r="X1510" s="160"/>
    </row>
    <row r="1511" spans="1:24" ht="15.75">
      <c r="A1511" s="11"/>
      <c r="B1511" s="209" t="s">
        <v>56</v>
      </c>
      <c r="C1511" s="204"/>
      <c r="D1511" s="205"/>
      <c r="E1511" s="205"/>
      <c r="F1511" s="205"/>
      <c r="G1511" s="206"/>
      <c r="H1511" s="206"/>
      <c r="I1511" s="206"/>
      <c r="J1511" s="206"/>
      <c r="K1511" s="207"/>
      <c r="L1511" s="208"/>
      <c r="M1511" s="208"/>
      <c r="N1511" s="208"/>
      <c r="O1511" s="208"/>
      <c r="P1511" s="208"/>
      <c r="Q1511" s="208"/>
      <c r="R1511" s="208"/>
      <c r="S1511" s="208"/>
      <c r="T1511" s="208"/>
      <c r="U1511" s="208"/>
      <c r="V1511" s="208"/>
      <c r="W1511" s="208"/>
      <c r="X1511" s="208"/>
    </row>
    <row r="1512" spans="1:24" ht="15">
      <c r="A1512" s="11"/>
      <c r="B1512" s="154" t="s">
        <v>95</v>
      </c>
      <c r="C1512" s="145">
        <f>D1512+G1512+K1512</f>
        <v>1</v>
      </c>
      <c r="D1512" s="145">
        <v>0</v>
      </c>
      <c r="E1512" s="145"/>
      <c r="F1512" s="145"/>
      <c r="G1512" s="145">
        <f>H1512</f>
        <v>1</v>
      </c>
      <c r="H1512" s="145">
        <v>1</v>
      </c>
      <c r="I1512" s="145"/>
      <c r="J1512" s="145"/>
      <c r="K1512" s="145">
        <v>0</v>
      </c>
      <c r="L1512" s="149">
        <v>18432</v>
      </c>
      <c r="M1512" s="149">
        <f>C1512*L1512</f>
        <v>18432</v>
      </c>
      <c r="N1512" s="149">
        <v>15</v>
      </c>
      <c r="O1512" s="146">
        <f>ROUND(M1512*N1512/100,2)</f>
        <v>2764.8</v>
      </c>
      <c r="P1512" s="149"/>
      <c r="Q1512" s="149"/>
      <c r="R1512" s="149"/>
      <c r="S1512" s="149">
        <f>ROUND(M1512*R1512,2)</f>
        <v>0</v>
      </c>
      <c r="T1512" s="149"/>
      <c r="U1512" s="149">
        <v>15</v>
      </c>
      <c r="V1512" s="146">
        <f>ROUND(M1512*U1512/100,2)</f>
        <v>2764.8</v>
      </c>
      <c r="W1512" s="149">
        <f>ROUND((M1512+O1512+S1512+V1512)*0.15,2)</f>
        <v>3594.24</v>
      </c>
      <c r="X1512" s="149">
        <f>M1512+O1512+S1512+V1512+W1512</f>
        <v>27555.839999999997</v>
      </c>
    </row>
    <row r="1513" spans="1:24" s="9" customFormat="1" ht="15">
      <c r="A1513" s="11"/>
      <c r="B1513" s="152" t="s">
        <v>233</v>
      </c>
      <c r="C1513" s="145">
        <f>D1513+G1513+K1513</f>
        <v>9.5</v>
      </c>
      <c r="D1513" s="145">
        <v>0</v>
      </c>
      <c r="E1513" s="145"/>
      <c r="F1513" s="145"/>
      <c r="G1513" s="145">
        <f>H1513</f>
        <v>9.5</v>
      </c>
      <c r="H1513" s="145">
        <v>9.5</v>
      </c>
      <c r="I1513" s="145"/>
      <c r="J1513" s="145"/>
      <c r="K1513" s="145">
        <v>0</v>
      </c>
      <c r="L1513" s="149">
        <v>16070</v>
      </c>
      <c r="M1513" s="149">
        <f>C1513*L1513</f>
        <v>152665</v>
      </c>
      <c r="N1513" s="149">
        <v>15</v>
      </c>
      <c r="O1513" s="149">
        <f>ROUND(M1513*N1513/100,2)</f>
        <v>22899.75</v>
      </c>
      <c r="P1513" s="149"/>
      <c r="Q1513" s="149"/>
      <c r="R1513" s="149">
        <v>10</v>
      </c>
      <c r="S1513" s="146">
        <f>ROUND(M1513*R1513/100,2)</f>
        <v>15266.5</v>
      </c>
      <c r="T1513" s="149"/>
      <c r="U1513" s="149">
        <v>15</v>
      </c>
      <c r="V1513" s="149">
        <f>ROUND(M1513*U1513/100,2)</f>
        <v>22899.75</v>
      </c>
      <c r="W1513" s="149">
        <f>ROUND((M1513+O1513+S1513+V1513)*0.15,2)</f>
        <v>32059.65</v>
      </c>
      <c r="X1513" s="149">
        <f>M1513+O1513+S1513+V1513+W1513</f>
        <v>245790.65</v>
      </c>
    </row>
    <row r="1514" spans="1:24" ht="15.75">
      <c r="A1514" s="11"/>
      <c r="B1514" s="176" t="s">
        <v>54</v>
      </c>
      <c r="C1514" s="32">
        <f>SUM(C1512:C1513)</f>
        <v>10.5</v>
      </c>
      <c r="D1514" s="32">
        <f>SUM(D1512:D1513)</f>
        <v>0</v>
      </c>
      <c r="E1514" s="32"/>
      <c r="F1514" s="32"/>
      <c r="G1514" s="32">
        <f>H1514</f>
        <v>10.5</v>
      </c>
      <c r="H1514" s="32">
        <f>SUM(H1512:H1513)</f>
        <v>10.5</v>
      </c>
      <c r="I1514" s="32"/>
      <c r="J1514" s="32"/>
      <c r="K1514" s="32">
        <f>SUM(K1512:K1513)</f>
        <v>0</v>
      </c>
      <c r="L1514" s="32"/>
      <c r="M1514" s="32">
        <f>SUM(M1512:M1513)</f>
        <v>171097</v>
      </c>
      <c r="N1514" s="32"/>
      <c r="O1514" s="32">
        <f>SUM(O1512:O1513)</f>
        <v>25664.55</v>
      </c>
      <c r="P1514" s="32">
        <f>SUM(P1512:P1513)</f>
        <v>0</v>
      </c>
      <c r="Q1514" s="32"/>
      <c r="R1514" s="32"/>
      <c r="S1514" s="32">
        <f>SUM(S1512:S1513)</f>
        <v>15266.5</v>
      </c>
      <c r="T1514" s="32"/>
      <c r="U1514" s="32"/>
      <c r="V1514" s="32">
        <f>SUM(V1512:V1513)</f>
        <v>25664.55</v>
      </c>
      <c r="W1514" s="32">
        <f>SUM(W1512:W1513)</f>
        <v>35653.89</v>
      </c>
      <c r="X1514" s="32">
        <f>SUM(X1512:X1513)</f>
        <v>273346.49</v>
      </c>
    </row>
    <row r="1515" spans="1:24" ht="15.75">
      <c r="A1515" s="11"/>
      <c r="B1515" s="171" t="s">
        <v>57</v>
      </c>
      <c r="C1515" s="145"/>
      <c r="D1515" s="147"/>
      <c r="E1515" s="147"/>
      <c r="F1515" s="147"/>
      <c r="G1515" s="148"/>
      <c r="H1515" s="148"/>
      <c r="I1515" s="145"/>
      <c r="J1515" s="148"/>
      <c r="K1515" s="146"/>
      <c r="L1515" s="149"/>
      <c r="M1515" s="149"/>
      <c r="N1515" s="149"/>
      <c r="O1515" s="149"/>
      <c r="P1515" s="149"/>
      <c r="Q1515" s="149"/>
      <c r="R1515" s="149"/>
      <c r="S1515" s="149"/>
      <c r="T1515" s="149"/>
      <c r="U1515" s="149"/>
      <c r="V1515" s="149"/>
      <c r="W1515" s="149"/>
      <c r="X1515" s="149"/>
    </row>
    <row r="1516" spans="1:24" ht="15.75" hidden="1">
      <c r="A1516" s="11"/>
      <c r="B1516" s="172"/>
      <c r="C1516" s="145"/>
      <c r="D1516" s="145">
        <v>0</v>
      </c>
      <c r="E1516" s="145"/>
      <c r="F1516" s="145"/>
      <c r="G1516" s="146"/>
      <c r="H1516" s="146"/>
      <c r="I1516" s="145"/>
      <c r="J1516" s="148"/>
      <c r="K1516" s="146">
        <v>0</v>
      </c>
      <c r="L1516" s="149"/>
      <c r="M1516" s="149">
        <f>C1516*L1516</f>
        <v>0</v>
      </c>
      <c r="N1516" s="149"/>
      <c r="O1516" s="149">
        <f>ROUND(M1516*N1516/100,2)</f>
        <v>0</v>
      </c>
      <c r="P1516" s="149"/>
      <c r="Q1516" s="149"/>
      <c r="R1516" s="149"/>
      <c r="S1516" s="149"/>
      <c r="T1516" s="149"/>
      <c r="U1516" s="149"/>
      <c r="V1516" s="149">
        <f>ROUND(M1516*U1516/100,2)</f>
        <v>0</v>
      </c>
      <c r="W1516" s="149">
        <f>ROUND((M1516+O1516+S1516+V1516)*0.15,2)</f>
        <v>0</v>
      </c>
      <c r="X1516" s="149">
        <f>M1516+O1516+S1516+V1516+W1516</f>
        <v>0</v>
      </c>
    </row>
    <row r="1517" spans="2:24" s="9" customFormat="1" ht="15">
      <c r="B1517" s="154" t="s">
        <v>286</v>
      </c>
      <c r="C1517" s="145">
        <f>D1517+G1517+K1517</f>
        <v>4.25</v>
      </c>
      <c r="D1517" s="145">
        <v>0</v>
      </c>
      <c r="E1517" s="145"/>
      <c r="F1517" s="145"/>
      <c r="G1517" s="145">
        <f>H1517+I1517+J1517</f>
        <v>4.25</v>
      </c>
      <c r="H1517" s="145">
        <v>4.25</v>
      </c>
      <c r="I1517" s="145"/>
      <c r="J1517" s="145"/>
      <c r="K1517" s="145">
        <v>0</v>
      </c>
      <c r="L1517" s="149">
        <v>12266</v>
      </c>
      <c r="M1517" s="146">
        <f>C1517*L1517</f>
        <v>52130.5</v>
      </c>
      <c r="N1517" s="149">
        <v>15</v>
      </c>
      <c r="O1517" s="149">
        <f>ROUND(M1517*N1517/100,2)</f>
        <v>7819.58</v>
      </c>
      <c r="P1517" s="149"/>
      <c r="Q1517" s="149"/>
      <c r="R1517" s="149"/>
      <c r="S1517" s="149">
        <f>ROUND(M1517*R1517,2)</f>
        <v>0</v>
      </c>
      <c r="T1517" s="149"/>
      <c r="U1517" s="149">
        <v>15</v>
      </c>
      <c r="V1517" s="149">
        <f>ROUND(M1517*U1517/100,2)</f>
        <v>7819.58</v>
      </c>
      <c r="W1517" s="149">
        <f>ROUND((M1517+O1517+S1517+V1517)*0.15,2)</f>
        <v>10165.45</v>
      </c>
      <c r="X1517" s="149">
        <f>M1517+O1517+S1517+V1517+W1517</f>
        <v>77935.11</v>
      </c>
    </row>
    <row r="1518" spans="1:24" ht="15.75">
      <c r="A1518" s="11"/>
      <c r="B1518" s="176" t="s">
        <v>54</v>
      </c>
      <c r="C1518" s="32">
        <f>SUM(C1516:C1517)</f>
        <v>4.25</v>
      </c>
      <c r="D1518" s="32">
        <f>SUM(D1517:D1517)</f>
        <v>0</v>
      </c>
      <c r="E1518" s="32"/>
      <c r="F1518" s="32"/>
      <c r="G1518" s="32">
        <f>SUM(G1516:G1517)</f>
        <v>4.25</v>
      </c>
      <c r="H1518" s="32">
        <f>G1518</f>
        <v>4.25</v>
      </c>
      <c r="I1518" s="32"/>
      <c r="J1518" s="32"/>
      <c r="K1518" s="32">
        <f>SUM(K1517:K1517)</f>
        <v>0</v>
      </c>
      <c r="L1518" s="32"/>
      <c r="M1518" s="32">
        <f>SUM(M1516:M1517)</f>
        <v>52130.5</v>
      </c>
      <c r="N1518" s="32"/>
      <c r="O1518" s="32">
        <f>SUM(O1516:O1517)</f>
        <v>7819.58</v>
      </c>
      <c r="P1518" s="32">
        <f>SUM(P1517:P1517)</f>
        <v>0</v>
      </c>
      <c r="Q1518" s="32"/>
      <c r="R1518" s="32"/>
      <c r="S1518" s="32">
        <f>SUM(S1517:S1517)</f>
        <v>0</v>
      </c>
      <c r="T1518" s="32"/>
      <c r="U1518" s="32"/>
      <c r="V1518" s="32">
        <f>SUM(V1516:V1517)</f>
        <v>7819.58</v>
      </c>
      <c r="W1518" s="32">
        <f>SUM(W1516:W1517)</f>
        <v>10165.45</v>
      </c>
      <c r="X1518" s="32">
        <f>SUM(X1516:X1517)</f>
        <v>77935.11</v>
      </c>
    </row>
    <row r="1519" spans="1:24" s="8" customFormat="1" ht="15.75">
      <c r="A1519" s="11"/>
      <c r="B1519" s="171" t="s">
        <v>58</v>
      </c>
      <c r="C1519" s="145"/>
      <c r="D1519" s="147"/>
      <c r="E1519" s="147"/>
      <c r="F1519" s="147"/>
      <c r="G1519" s="148"/>
      <c r="H1519" s="148"/>
      <c r="I1519" s="145"/>
      <c r="J1519" s="148"/>
      <c r="K1519" s="146"/>
      <c r="L1519" s="149"/>
      <c r="M1519" s="149"/>
      <c r="N1519" s="149"/>
      <c r="O1519" s="149"/>
      <c r="P1519" s="149"/>
      <c r="Q1519" s="149"/>
      <c r="R1519" s="149"/>
      <c r="S1519" s="149"/>
      <c r="T1519" s="149"/>
      <c r="U1519" s="149"/>
      <c r="V1519" s="149"/>
      <c r="W1519" s="149"/>
      <c r="X1519" s="149"/>
    </row>
    <row r="1520" spans="1:24" s="8" customFormat="1" ht="15.75">
      <c r="A1520" s="11"/>
      <c r="B1520" s="172" t="s">
        <v>255</v>
      </c>
      <c r="C1520" s="145">
        <f>D1520+G1520+K1520</f>
        <v>1</v>
      </c>
      <c r="D1520" s="147"/>
      <c r="E1520" s="147"/>
      <c r="F1520" s="147"/>
      <c r="G1520" s="186">
        <f>H1520</f>
        <v>1</v>
      </c>
      <c r="H1520" s="186">
        <v>1</v>
      </c>
      <c r="I1520" s="145"/>
      <c r="J1520" s="148"/>
      <c r="K1520" s="146"/>
      <c r="L1520" s="149">
        <v>10533</v>
      </c>
      <c r="M1520" s="149">
        <f>C1520*L1520</f>
        <v>10533</v>
      </c>
      <c r="N1520" s="149">
        <v>4</v>
      </c>
      <c r="O1520" s="149">
        <f>ROUND(M1520*N1520/100,2)</f>
        <v>421.32</v>
      </c>
      <c r="P1520" s="149"/>
      <c r="Q1520" s="149"/>
      <c r="R1520" s="149"/>
      <c r="S1520" s="149"/>
      <c r="T1520" s="149"/>
      <c r="U1520" s="149">
        <v>5</v>
      </c>
      <c r="V1520" s="149">
        <f>ROUND(M1520*U1520/100,2)</f>
        <v>526.65</v>
      </c>
      <c r="W1520" s="149">
        <f>ROUND((M1520+O1520+S1520+V1520)*0.15,2)</f>
        <v>1722.15</v>
      </c>
      <c r="X1520" s="149">
        <f>M1520+O1520+S1520+V1520+W1520</f>
        <v>13203.119999999999</v>
      </c>
    </row>
    <row r="1521" spans="2:24" s="9" customFormat="1" ht="15">
      <c r="B1521" s="154" t="s">
        <v>323</v>
      </c>
      <c r="C1521" s="145">
        <f>D1521+G1521+K1521</f>
        <v>1</v>
      </c>
      <c r="D1521" s="145">
        <v>0</v>
      </c>
      <c r="E1521" s="145"/>
      <c r="F1521" s="145"/>
      <c r="G1521" s="145">
        <v>1</v>
      </c>
      <c r="H1521" s="145">
        <v>1</v>
      </c>
      <c r="I1521" s="145"/>
      <c r="J1521" s="145"/>
      <c r="K1521" s="145">
        <v>0</v>
      </c>
      <c r="L1521" s="149">
        <f>L1520</f>
        <v>10533</v>
      </c>
      <c r="M1521" s="149">
        <f>C1521*L1521</f>
        <v>10533</v>
      </c>
      <c r="N1521" s="149">
        <v>4</v>
      </c>
      <c r="O1521" s="149">
        <f>ROUND(M1521*N1521/100,2)</f>
        <v>421.32</v>
      </c>
      <c r="P1521" s="149"/>
      <c r="Q1521" s="149"/>
      <c r="R1521" s="149"/>
      <c r="S1521" s="149">
        <f>ROUND(M1521*R1521,2)</f>
        <v>0</v>
      </c>
      <c r="T1521" s="149"/>
      <c r="U1521" s="149">
        <v>15</v>
      </c>
      <c r="V1521" s="149">
        <f>ROUND(M1521*U1521/100,2)</f>
        <v>1579.95</v>
      </c>
      <c r="W1521" s="149">
        <f>ROUND((M1521+O1521+S1521+V1521)*0.15,2)</f>
        <v>1880.14</v>
      </c>
      <c r="X1521" s="149">
        <f>M1521+O1521+S1521+V1521+W1521</f>
        <v>14414.41</v>
      </c>
    </row>
    <row r="1522" spans="1:24" s="14" customFormat="1" ht="15.75">
      <c r="A1522" s="11"/>
      <c r="B1522" s="176" t="s">
        <v>54</v>
      </c>
      <c r="C1522" s="32">
        <f>SUM(C1520:C1521)</f>
        <v>2</v>
      </c>
      <c r="D1522" s="32">
        <f aca="true" t="shared" si="738" ref="D1522:W1522">SUM(D1520:D1521)</f>
        <v>0</v>
      </c>
      <c r="E1522" s="32">
        <f t="shared" si="738"/>
        <v>0</v>
      </c>
      <c r="F1522" s="32">
        <f t="shared" si="738"/>
        <v>0</v>
      </c>
      <c r="G1522" s="32">
        <f t="shared" si="738"/>
        <v>2</v>
      </c>
      <c r="H1522" s="32">
        <f t="shared" si="738"/>
        <v>2</v>
      </c>
      <c r="I1522" s="32">
        <f t="shared" si="738"/>
        <v>0</v>
      </c>
      <c r="J1522" s="32">
        <f t="shared" si="738"/>
        <v>0</v>
      </c>
      <c r="K1522" s="32">
        <f t="shared" si="738"/>
        <v>0</v>
      </c>
      <c r="L1522" s="32"/>
      <c r="M1522" s="32">
        <f t="shared" si="738"/>
        <v>21066</v>
      </c>
      <c r="N1522" s="32"/>
      <c r="O1522" s="32">
        <f t="shared" si="738"/>
        <v>842.64</v>
      </c>
      <c r="P1522" s="32">
        <f t="shared" si="738"/>
        <v>0</v>
      </c>
      <c r="Q1522" s="32"/>
      <c r="R1522" s="32"/>
      <c r="S1522" s="32">
        <f t="shared" si="738"/>
        <v>0</v>
      </c>
      <c r="T1522" s="32"/>
      <c r="U1522" s="32"/>
      <c r="V1522" s="32">
        <f t="shared" si="738"/>
        <v>2106.6</v>
      </c>
      <c r="W1522" s="32">
        <f t="shared" si="738"/>
        <v>3602.29</v>
      </c>
      <c r="X1522" s="32">
        <f>SUM(X1520:X1521)</f>
        <v>27617.53</v>
      </c>
    </row>
    <row r="1523" spans="1:24" ht="15">
      <c r="A1523" s="58"/>
      <c r="B1523" s="174"/>
      <c r="C1523" s="175"/>
      <c r="D1523" s="175"/>
      <c r="E1523" s="175"/>
      <c r="F1523" s="175"/>
      <c r="G1523" s="175"/>
      <c r="H1523" s="175"/>
      <c r="I1523" s="175"/>
      <c r="J1523" s="175"/>
      <c r="K1523" s="175"/>
      <c r="L1523" s="175"/>
      <c r="M1523" s="175"/>
      <c r="N1523" s="175"/>
      <c r="O1523" s="175"/>
      <c r="P1523" s="175"/>
      <c r="Q1523" s="175"/>
      <c r="R1523" s="175"/>
      <c r="S1523" s="175"/>
      <c r="T1523" s="175"/>
      <c r="U1523" s="175"/>
      <c r="V1523" s="175"/>
      <c r="W1523" s="175"/>
      <c r="X1523" s="175"/>
    </row>
    <row r="1524" spans="1:24" ht="15.75">
      <c r="A1524" s="58"/>
      <c r="B1524" s="151" t="s">
        <v>56</v>
      </c>
      <c r="C1524" s="144">
        <f aca="true" t="shared" si="739" ref="C1524:K1524">C1514</f>
        <v>10.5</v>
      </c>
      <c r="D1524" s="150">
        <f t="shared" si="739"/>
        <v>0</v>
      </c>
      <c r="E1524" s="150">
        <f t="shared" si="739"/>
        <v>0</v>
      </c>
      <c r="F1524" s="150">
        <f t="shared" si="739"/>
        <v>0</v>
      </c>
      <c r="G1524" s="150">
        <f t="shared" si="739"/>
        <v>10.5</v>
      </c>
      <c r="H1524" s="150">
        <f t="shared" si="739"/>
        <v>10.5</v>
      </c>
      <c r="I1524" s="150">
        <f t="shared" si="739"/>
        <v>0</v>
      </c>
      <c r="J1524" s="150">
        <f t="shared" si="739"/>
        <v>0</v>
      </c>
      <c r="K1524" s="150">
        <f t="shared" si="739"/>
        <v>0</v>
      </c>
      <c r="L1524" s="150"/>
      <c r="M1524" s="150">
        <f>M1514</f>
        <v>171097</v>
      </c>
      <c r="N1524" s="150"/>
      <c r="O1524" s="150">
        <f>O1514</f>
        <v>25664.55</v>
      </c>
      <c r="P1524" s="150">
        <f>P1514</f>
        <v>0</v>
      </c>
      <c r="Q1524" s="150"/>
      <c r="R1524" s="150"/>
      <c r="S1524" s="150">
        <f>S1514</f>
        <v>15266.5</v>
      </c>
      <c r="T1524" s="150"/>
      <c r="U1524" s="150"/>
      <c r="V1524" s="150">
        <f>V1514</f>
        <v>25664.55</v>
      </c>
      <c r="W1524" s="150">
        <f>W1514</f>
        <v>35653.89</v>
      </c>
      <c r="X1524" s="150">
        <f>X1514</f>
        <v>273346.49</v>
      </c>
    </row>
    <row r="1525" spans="1:24" ht="15.75">
      <c r="A1525" s="9"/>
      <c r="B1525" s="151" t="s">
        <v>57</v>
      </c>
      <c r="C1525" s="144">
        <f>C1518</f>
        <v>4.25</v>
      </c>
      <c r="D1525" s="150">
        <f aca="true" t="shared" si="740" ref="D1525:K1525">D1518</f>
        <v>0</v>
      </c>
      <c r="E1525" s="150">
        <f t="shared" si="740"/>
        <v>0</v>
      </c>
      <c r="F1525" s="150">
        <f t="shared" si="740"/>
        <v>0</v>
      </c>
      <c r="G1525" s="150">
        <f t="shared" si="740"/>
        <v>4.25</v>
      </c>
      <c r="H1525" s="150">
        <f t="shared" si="740"/>
        <v>4.25</v>
      </c>
      <c r="I1525" s="150">
        <f t="shared" si="740"/>
        <v>0</v>
      </c>
      <c r="J1525" s="150">
        <f t="shared" si="740"/>
        <v>0</v>
      </c>
      <c r="K1525" s="150">
        <f t="shared" si="740"/>
        <v>0</v>
      </c>
      <c r="L1525" s="150"/>
      <c r="M1525" s="150">
        <f aca="true" t="shared" si="741" ref="M1525:X1525">M1518</f>
        <v>52130.5</v>
      </c>
      <c r="N1525" s="150"/>
      <c r="O1525" s="150">
        <f t="shared" si="741"/>
        <v>7819.58</v>
      </c>
      <c r="P1525" s="150">
        <f t="shared" si="741"/>
        <v>0</v>
      </c>
      <c r="Q1525" s="150"/>
      <c r="R1525" s="150"/>
      <c r="S1525" s="150">
        <f t="shared" si="741"/>
        <v>0</v>
      </c>
      <c r="T1525" s="150"/>
      <c r="U1525" s="150"/>
      <c r="V1525" s="150">
        <f t="shared" si="741"/>
        <v>7819.58</v>
      </c>
      <c r="W1525" s="150">
        <f t="shared" si="741"/>
        <v>10165.45</v>
      </c>
      <c r="X1525" s="150">
        <f t="shared" si="741"/>
        <v>77935.11</v>
      </c>
    </row>
    <row r="1526" spans="1:24" s="90" customFormat="1" ht="15.75">
      <c r="A1526" s="14"/>
      <c r="B1526" s="151" t="s">
        <v>58</v>
      </c>
      <c r="C1526" s="144">
        <f>C1522</f>
        <v>2</v>
      </c>
      <c r="D1526" s="150">
        <f aca="true" t="shared" si="742" ref="D1526:K1526">D1522</f>
        <v>0</v>
      </c>
      <c r="E1526" s="150">
        <f t="shared" si="742"/>
        <v>0</v>
      </c>
      <c r="F1526" s="150">
        <f t="shared" si="742"/>
        <v>0</v>
      </c>
      <c r="G1526" s="150">
        <f t="shared" si="742"/>
        <v>2</v>
      </c>
      <c r="H1526" s="150">
        <f t="shared" si="742"/>
        <v>2</v>
      </c>
      <c r="I1526" s="150">
        <f t="shared" si="742"/>
        <v>0</v>
      </c>
      <c r="J1526" s="150">
        <f t="shared" si="742"/>
        <v>0</v>
      </c>
      <c r="K1526" s="150">
        <f t="shared" si="742"/>
        <v>0</v>
      </c>
      <c r="L1526" s="150"/>
      <c r="M1526" s="150">
        <f aca="true" t="shared" si="743" ref="M1526:X1526">M1522</f>
        <v>21066</v>
      </c>
      <c r="N1526" s="150"/>
      <c r="O1526" s="150">
        <f t="shared" si="743"/>
        <v>842.64</v>
      </c>
      <c r="P1526" s="150">
        <f t="shared" si="743"/>
        <v>0</v>
      </c>
      <c r="Q1526" s="150"/>
      <c r="R1526" s="150"/>
      <c r="S1526" s="150">
        <f t="shared" si="743"/>
        <v>0</v>
      </c>
      <c r="T1526" s="150"/>
      <c r="U1526" s="150"/>
      <c r="V1526" s="150">
        <f t="shared" si="743"/>
        <v>2106.6</v>
      </c>
      <c r="W1526" s="150">
        <f t="shared" si="743"/>
        <v>3602.29</v>
      </c>
      <c r="X1526" s="150">
        <f t="shared" si="743"/>
        <v>27617.53</v>
      </c>
    </row>
    <row r="1527" spans="1:24" s="90" customFormat="1" ht="15.75">
      <c r="A1527" s="11"/>
      <c r="B1527" s="155" t="s">
        <v>59</v>
      </c>
      <c r="C1527" s="84">
        <f aca="true" t="shared" si="744" ref="C1527:X1527">SUM(C1524:C1526)</f>
        <v>16.75</v>
      </c>
      <c r="D1527" s="84">
        <f t="shared" si="744"/>
        <v>0</v>
      </c>
      <c r="E1527" s="84">
        <f t="shared" si="744"/>
        <v>0</v>
      </c>
      <c r="F1527" s="84">
        <f t="shared" si="744"/>
        <v>0</v>
      </c>
      <c r="G1527" s="84">
        <f t="shared" si="744"/>
        <v>16.75</v>
      </c>
      <c r="H1527" s="84">
        <f t="shared" si="744"/>
        <v>16.75</v>
      </c>
      <c r="I1527" s="84">
        <f t="shared" si="744"/>
        <v>0</v>
      </c>
      <c r="J1527" s="84">
        <f t="shared" si="744"/>
        <v>0</v>
      </c>
      <c r="K1527" s="84">
        <f t="shared" si="744"/>
        <v>0</v>
      </c>
      <c r="L1527" s="84"/>
      <c r="M1527" s="84">
        <f t="shared" si="744"/>
        <v>244293.5</v>
      </c>
      <c r="N1527" s="84"/>
      <c r="O1527" s="84">
        <f t="shared" si="744"/>
        <v>34326.77</v>
      </c>
      <c r="P1527" s="84">
        <f t="shared" si="744"/>
        <v>0</v>
      </c>
      <c r="Q1527" s="84"/>
      <c r="R1527" s="84"/>
      <c r="S1527" s="84">
        <f t="shared" si="744"/>
        <v>15266.5</v>
      </c>
      <c r="T1527" s="84"/>
      <c r="U1527" s="84"/>
      <c r="V1527" s="84">
        <f t="shared" si="744"/>
        <v>35590.729999999996</v>
      </c>
      <c r="W1527" s="84">
        <f t="shared" si="744"/>
        <v>49421.63</v>
      </c>
      <c r="X1527" s="84">
        <f t="shared" si="744"/>
        <v>378899.13</v>
      </c>
    </row>
    <row r="1528" spans="1:24" s="132" customFormat="1" ht="12.75">
      <c r="A1528" s="11"/>
      <c r="B1528" s="74"/>
      <c r="C1528" s="72"/>
      <c r="D1528" s="57"/>
      <c r="E1528" s="57"/>
      <c r="F1528" s="57"/>
      <c r="G1528" s="41"/>
      <c r="H1528" s="41"/>
      <c r="I1528" s="41"/>
      <c r="J1528" s="41"/>
      <c r="K1528" s="75"/>
      <c r="L1528" s="67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</row>
    <row r="1529" spans="1:24" ht="18">
      <c r="A1529" s="11"/>
      <c r="B1529" s="293" t="s">
        <v>177</v>
      </c>
      <c r="C1529" s="293"/>
      <c r="D1529" s="293"/>
      <c r="E1529" s="293"/>
      <c r="F1529" s="293"/>
      <c r="G1529" s="293"/>
      <c r="H1529" s="293"/>
      <c r="I1529" s="293"/>
      <c r="J1529" s="293"/>
      <c r="K1529" s="293"/>
      <c r="L1529" s="293"/>
      <c r="M1529" s="293"/>
      <c r="N1529" s="293"/>
      <c r="O1529" s="293"/>
      <c r="P1529" s="293"/>
      <c r="Q1529" s="293"/>
      <c r="R1529" s="293"/>
      <c r="S1529" s="293"/>
      <c r="T1529" s="293"/>
      <c r="U1529" s="293"/>
      <c r="V1529" s="293"/>
      <c r="W1529" s="293"/>
      <c r="X1529" s="293"/>
    </row>
    <row r="1530" spans="1:24" ht="15.75">
      <c r="A1530" s="11"/>
      <c r="B1530" s="119"/>
      <c r="C1530" s="119"/>
      <c r="D1530" s="119"/>
      <c r="E1530" s="119"/>
      <c r="F1530" s="119"/>
      <c r="G1530" s="119"/>
      <c r="H1530" s="119"/>
      <c r="I1530" s="119"/>
      <c r="J1530" s="119"/>
      <c r="K1530" s="119"/>
      <c r="L1530" s="119"/>
      <c r="M1530" s="119"/>
      <c r="N1530" s="119"/>
      <c r="O1530" s="119"/>
      <c r="P1530" s="119"/>
      <c r="Q1530" s="119"/>
      <c r="R1530" s="119"/>
      <c r="S1530" s="119"/>
      <c r="T1530" s="119"/>
      <c r="U1530" s="119"/>
      <c r="V1530" s="119"/>
      <c r="W1530" s="119"/>
      <c r="X1530" s="119"/>
    </row>
    <row r="1531" spans="1:24" ht="15">
      <c r="A1531" s="283" t="s">
        <v>52</v>
      </c>
      <c r="B1531" s="284" t="s">
        <v>0</v>
      </c>
      <c r="C1531" s="284" t="s">
        <v>51</v>
      </c>
      <c r="D1531" s="284"/>
      <c r="E1531" s="284"/>
      <c r="F1531" s="284"/>
      <c r="G1531" s="284"/>
      <c r="H1531" s="284"/>
      <c r="I1531" s="284"/>
      <c r="J1531" s="284"/>
      <c r="K1531" s="284"/>
      <c r="L1531" s="284" t="s">
        <v>105</v>
      </c>
      <c r="M1531" s="284" t="s">
        <v>71</v>
      </c>
      <c r="N1531" s="285" t="s">
        <v>72</v>
      </c>
      <c r="O1531" s="286"/>
      <c r="P1531" s="286"/>
      <c r="Q1531" s="287"/>
      <c r="R1531" s="284" t="s">
        <v>74</v>
      </c>
      <c r="S1531" s="284"/>
      <c r="T1531" s="284"/>
      <c r="U1531" s="284"/>
      <c r="V1531" s="284"/>
      <c r="W1531" s="288" t="s">
        <v>75</v>
      </c>
      <c r="X1531" s="284" t="s">
        <v>76</v>
      </c>
    </row>
    <row r="1532" spans="1:24" ht="57.75">
      <c r="A1532" s="283"/>
      <c r="B1532" s="284"/>
      <c r="C1532" s="157" t="s">
        <v>48</v>
      </c>
      <c r="D1532" s="290" t="s">
        <v>49</v>
      </c>
      <c r="E1532" s="290"/>
      <c r="F1532" s="290"/>
      <c r="G1532" s="291" t="s">
        <v>39</v>
      </c>
      <c r="H1532" s="291"/>
      <c r="I1532" s="291"/>
      <c r="J1532" s="291"/>
      <c r="K1532" s="157" t="s">
        <v>50</v>
      </c>
      <c r="L1532" s="284"/>
      <c r="M1532" s="284"/>
      <c r="N1532" s="284" t="s">
        <v>157</v>
      </c>
      <c r="O1532" s="284"/>
      <c r="P1532" s="130" t="s">
        <v>73</v>
      </c>
      <c r="Q1532" s="129" t="s">
        <v>195</v>
      </c>
      <c r="R1532" s="284" t="s">
        <v>158</v>
      </c>
      <c r="S1532" s="284"/>
      <c r="T1532" s="130" t="s">
        <v>77</v>
      </c>
      <c r="U1532" s="284" t="s">
        <v>159</v>
      </c>
      <c r="V1532" s="284"/>
      <c r="W1532" s="289"/>
      <c r="X1532" s="284"/>
    </row>
    <row r="1533" spans="1:24" s="170" customFormat="1" ht="15">
      <c r="A1533" s="133"/>
      <c r="B1533" s="160"/>
      <c r="C1533" s="161"/>
      <c r="D1533" s="161" t="s">
        <v>48</v>
      </c>
      <c r="E1533" s="161" t="s">
        <v>196</v>
      </c>
      <c r="F1533" s="161" t="s">
        <v>197</v>
      </c>
      <c r="G1533" s="161" t="s">
        <v>48</v>
      </c>
      <c r="H1533" s="161" t="s">
        <v>196</v>
      </c>
      <c r="I1533" s="161" t="s">
        <v>197</v>
      </c>
      <c r="J1533" s="162" t="s">
        <v>69</v>
      </c>
      <c r="K1533" s="161"/>
      <c r="L1533" s="160"/>
      <c r="M1533" s="160"/>
      <c r="N1533" s="160"/>
      <c r="O1533" s="160"/>
      <c r="P1533" s="160"/>
      <c r="Q1533" s="160"/>
      <c r="R1533" s="160"/>
      <c r="S1533" s="160"/>
      <c r="T1533" s="160"/>
      <c r="U1533" s="160"/>
      <c r="V1533" s="160"/>
      <c r="W1533" s="160"/>
      <c r="X1533" s="160"/>
    </row>
    <row r="1534" spans="1:24" ht="15.75">
      <c r="A1534" s="170"/>
      <c r="B1534" s="180" t="s">
        <v>55</v>
      </c>
      <c r="C1534" s="167"/>
      <c r="D1534" s="167"/>
      <c r="E1534" s="167"/>
      <c r="F1534" s="167"/>
      <c r="G1534" s="168"/>
      <c r="H1534" s="168"/>
      <c r="I1534" s="168"/>
      <c r="J1534" s="168"/>
      <c r="K1534" s="169"/>
      <c r="L1534" s="170"/>
      <c r="M1534" s="170"/>
      <c r="N1534" s="170"/>
      <c r="O1534" s="170"/>
      <c r="P1534" s="170"/>
      <c r="Q1534" s="170"/>
      <c r="R1534" s="170"/>
      <c r="S1534" s="170"/>
      <c r="T1534" s="170"/>
      <c r="U1534" s="170"/>
      <c r="V1534" s="170"/>
      <c r="W1534" s="170"/>
      <c r="X1534" s="170"/>
    </row>
    <row r="1535" spans="1:24" ht="47.25" customHeight="1">
      <c r="A1535" s="11"/>
      <c r="B1535" s="152" t="s">
        <v>307</v>
      </c>
      <c r="C1535" s="145">
        <f>D1535+G1535+K1535</f>
        <v>1</v>
      </c>
      <c r="D1535" s="145">
        <v>0</v>
      </c>
      <c r="E1535" s="145"/>
      <c r="F1535" s="145"/>
      <c r="G1535" s="145">
        <v>1</v>
      </c>
      <c r="H1535" s="145">
        <v>1</v>
      </c>
      <c r="I1535" s="145">
        <f aca="true" t="shared" si="745" ref="I1535:I1555">G1535-H1535-J1535</f>
        <v>0</v>
      </c>
      <c r="J1535" s="145"/>
      <c r="K1535" s="145">
        <v>0</v>
      </c>
      <c r="L1535" s="149">
        <v>46864</v>
      </c>
      <c r="M1535" s="149">
        <f>C1535*L1535</f>
        <v>46864</v>
      </c>
      <c r="N1535" s="149">
        <v>15</v>
      </c>
      <c r="O1535" s="146">
        <f>ROUND(M1535*N1535/100,2)</f>
        <v>7029.6</v>
      </c>
      <c r="P1535" s="149"/>
      <c r="Q1535" s="149"/>
      <c r="R1535" s="149"/>
      <c r="S1535" s="149">
        <f>ROUND(M1535*R1535,2)</f>
        <v>0</v>
      </c>
      <c r="T1535" s="149"/>
      <c r="U1535" s="149">
        <v>15</v>
      </c>
      <c r="V1535" s="146">
        <f>ROUND(M1535*U1535/100,2)</f>
        <v>7029.6</v>
      </c>
      <c r="W1535" s="149">
        <f>ROUND((M1535+O1535+S1535+V1535)*0.15,2)</f>
        <v>9138.48</v>
      </c>
      <c r="X1535" s="149">
        <f>M1535+O1535+S1535+V1535+W1535</f>
        <v>70061.68</v>
      </c>
    </row>
    <row r="1536" spans="1:24" ht="14.25" customHeight="1">
      <c r="A1536" s="11"/>
      <c r="B1536" s="152" t="s">
        <v>308</v>
      </c>
      <c r="C1536" s="145">
        <f>D1536+G1536+K1536</f>
        <v>7.25</v>
      </c>
      <c r="D1536" s="145">
        <v>0</v>
      </c>
      <c r="E1536" s="145"/>
      <c r="F1536" s="145"/>
      <c r="G1536" s="145">
        <v>7.25</v>
      </c>
      <c r="H1536" s="145">
        <v>7.25</v>
      </c>
      <c r="I1536" s="145">
        <f t="shared" si="745"/>
        <v>0</v>
      </c>
      <c r="J1536" s="145"/>
      <c r="K1536" s="145">
        <v>0</v>
      </c>
      <c r="L1536" s="149">
        <v>29492</v>
      </c>
      <c r="M1536" s="149">
        <f>C1536*L1536</f>
        <v>213817</v>
      </c>
      <c r="N1536" s="149">
        <v>15</v>
      </c>
      <c r="O1536" s="149">
        <f>ROUND(M1536*N1536/100,2)</f>
        <v>32072.55</v>
      </c>
      <c r="P1536" s="149"/>
      <c r="Q1536" s="149"/>
      <c r="R1536" s="149"/>
      <c r="S1536" s="149">
        <f>ROUND(M1536*R1536,2)</f>
        <v>0</v>
      </c>
      <c r="T1536" s="149"/>
      <c r="U1536" s="149">
        <v>15</v>
      </c>
      <c r="V1536" s="149">
        <f>ROUND(M1536*U1536/100,2)</f>
        <v>32072.55</v>
      </c>
      <c r="W1536" s="149">
        <f>ROUND((M1536+O1536+S1536+V1536)*0.15,2)</f>
        <v>41694.32</v>
      </c>
      <c r="X1536" s="149">
        <f>M1536+O1536+S1536+V1536+W1536</f>
        <v>319656.42</v>
      </c>
    </row>
    <row r="1537" spans="1:24" ht="15">
      <c r="A1537" s="11"/>
      <c r="B1537" s="152" t="s">
        <v>30</v>
      </c>
      <c r="C1537" s="145">
        <f>D1537+G1537+K1537</f>
        <v>0.5</v>
      </c>
      <c r="D1537" s="145">
        <v>0</v>
      </c>
      <c r="E1537" s="145"/>
      <c r="F1537" s="145"/>
      <c r="G1537" s="145">
        <f>H1537+I1537+J1537</f>
        <v>0.5</v>
      </c>
      <c r="H1537" s="145">
        <v>0.5</v>
      </c>
      <c r="I1537" s="145"/>
      <c r="J1537" s="145"/>
      <c r="K1537" s="145">
        <v>0</v>
      </c>
      <c r="L1537" s="149">
        <v>28385</v>
      </c>
      <c r="M1537" s="146">
        <f>C1537*L1537</f>
        <v>14192.5</v>
      </c>
      <c r="N1537" s="149">
        <v>15</v>
      </c>
      <c r="O1537" s="149">
        <f>ROUND(M1537*N1537/100,2)</f>
        <v>2128.88</v>
      </c>
      <c r="P1537" s="149"/>
      <c r="Q1537" s="149"/>
      <c r="R1537" s="149"/>
      <c r="S1537" s="149">
        <f>ROUND(M1537*R1537,2)</f>
        <v>0</v>
      </c>
      <c r="T1537" s="149"/>
      <c r="U1537" s="149">
        <v>15</v>
      </c>
      <c r="V1537" s="149">
        <f>ROUND(M1537*U1537/100,2)</f>
        <v>2128.88</v>
      </c>
      <c r="W1537" s="149">
        <f>ROUND((M1537+O1537+S1537+V1537)*0.15,2)</f>
        <v>2767.54</v>
      </c>
      <c r="X1537" s="146">
        <f>M1537+O1537+S1537+V1537+W1537</f>
        <v>21217.800000000003</v>
      </c>
    </row>
    <row r="1538" spans="1:24" ht="15">
      <c r="A1538" s="11"/>
      <c r="B1538" s="152" t="s">
        <v>258</v>
      </c>
      <c r="C1538" s="145">
        <f>D1538+G1538+K1538</f>
        <v>0.25</v>
      </c>
      <c r="D1538" s="145">
        <v>0</v>
      </c>
      <c r="E1538" s="145"/>
      <c r="F1538" s="145"/>
      <c r="G1538" s="145">
        <f>H1538</f>
        <v>0.25</v>
      </c>
      <c r="H1538" s="145">
        <v>0.25</v>
      </c>
      <c r="I1538" s="145">
        <f t="shared" si="745"/>
        <v>0</v>
      </c>
      <c r="J1538" s="145"/>
      <c r="K1538" s="145">
        <v>0</v>
      </c>
      <c r="L1538" s="149">
        <f>L1537</f>
        <v>28385</v>
      </c>
      <c r="M1538" s="149">
        <f>C1538*L1538</f>
        <v>7096.25</v>
      </c>
      <c r="N1538" s="149">
        <v>15</v>
      </c>
      <c r="O1538" s="149">
        <f>ROUND(M1538*N1538/100,2)</f>
        <v>1064.44</v>
      </c>
      <c r="P1538" s="149"/>
      <c r="Q1538" s="149"/>
      <c r="R1538" s="149"/>
      <c r="S1538" s="149">
        <f>ROUND(M1538*R1538,2)</f>
        <v>0</v>
      </c>
      <c r="T1538" s="149"/>
      <c r="U1538" s="149">
        <v>15</v>
      </c>
      <c r="V1538" s="149">
        <f>ROUND(M1538*U1538/100,2)</f>
        <v>1064.44</v>
      </c>
      <c r="W1538" s="149">
        <f>ROUND((M1538+O1538+S1538+V1538)*0.15,2)</f>
        <v>1383.77</v>
      </c>
      <c r="X1538" s="146">
        <f>M1538+O1538+S1538+V1538+W1538</f>
        <v>10608.900000000001</v>
      </c>
    </row>
    <row r="1539" spans="1:24" s="9" customFormat="1" ht="30" hidden="1">
      <c r="A1539" s="11"/>
      <c r="B1539" s="152" t="s">
        <v>41</v>
      </c>
      <c r="C1539" s="145">
        <f>D1539+G1539+K1539</f>
        <v>0</v>
      </c>
      <c r="D1539" s="145">
        <v>0</v>
      </c>
      <c r="E1539" s="145"/>
      <c r="F1539" s="145"/>
      <c r="G1539" s="145">
        <f>H1539+I1539+J1539</f>
        <v>0</v>
      </c>
      <c r="H1539" s="145">
        <v>0</v>
      </c>
      <c r="I1539" s="145"/>
      <c r="J1539" s="145"/>
      <c r="K1539" s="145">
        <v>0</v>
      </c>
      <c r="L1539" s="149">
        <v>25343</v>
      </c>
      <c r="M1539" s="149">
        <f>C1539*L1539</f>
        <v>0</v>
      </c>
      <c r="N1539" s="149">
        <v>5</v>
      </c>
      <c r="O1539" s="149">
        <f>ROUND(M1539*N1539/100,2)</f>
        <v>0</v>
      </c>
      <c r="P1539" s="149"/>
      <c r="Q1539" s="149"/>
      <c r="R1539" s="149"/>
      <c r="S1539" s="149">
        <f>ROUND(M1539*R1539,2)</f>
        <v>0</v>
      </c>
      <c r="T1539" s="149"/>
      <c r="U1539" s="149"/>
      <c r="V1539" s="149">
        <f>ROUND(M1539*U1539/100,2)</f>
        <v>0</v>
      </c>
      <c r="W1539" s="149">
        <f>ROUND((M1539+O1539+S1539+V1539)*0.15,2)</f>
        <v>0</v>
      </c>
      <c r="X1539" s="149">
        <f>M1539+O1539+S1539+V1539+W1539</f>
        <v>0</v>
      </c>
    </row>
    <row r="1540" spans="1:24" ht="15.75">
      <c r="A1540" s="9"/>
      <c r="B1540" s="176" t="s">
        <v>54</v>
      </c>
      <c r="C1540" s="32">
        <f>SUM(C1535:C1539)</f>
        <v>9</v>
      </c>
      <c r="D1540" s="32">
        <f>SUM(D1535:D1539)</f>
        <v>0</v>
      </c>
      <c r="E1540" s="32"/>
      <c r="F1540" s="32"/>
      <c r="G1540" s="32">
        <f>SUM(G1535:G1539)</f>
        <v>9</v>
      </c>
      <c r="H1540" s="32">
        <f>SUM(H1535:H1539)</f>
        <v>9</v>
      </c>
      <c r="I1540" s="32">
        <f t="shared" si="745"/>
        <v>0</v>
      </c>
      <c r="J1540" s="32"/>
      <c r="K1540" s="32">
        <f>SUM(K1535:K1539)</f>
        <v>0</v>
      </c>
      <c r="L1540" s="32"/>
      <c r="M1540" s="32">
        <f>SUM(M1535:M1539)</f>
        <v>281969.75</v>
      </c>
      <c r="N1540" s="32"/>
      <c r="O1540" s="32">
        <f aca="true" t="shared" si="746" ref="O1540:X1540">SUM(O1535:O1539)</f>
        <v>42295.47</v>
      </c>
      <c r="P1540" s="32">
        <f t="shared" si="746"/>
        <v>0</v>
      </c>
      <c r="Q1540" s="32"/>
      <c r="R1540" s="32"/>
      <c r="S1540" s="32">
        <f t="shared" si="746"/>
        <v>0</v>
      </c>
      <c r="T1540" s="32"/>
      <c r="U1540" s="32"/>
      <c r="V1540" s="32">
        <f t="shared" si="746"/>
        <v>42295.47</v>
      </c>
      <c r="W1540" s="32">
        <f t="shared" si="746"/>
        <v>54984.11</v>
      </c>
      <c r="X1540" s="32">
        <f t="shared" si="746"/>
        <v>421544.8</v>
      </c>
    </row>
    <row r="1541" spans="1:24" ht="15.75">
      <c r="A1541" s="11"/>
      <c r="B1541" s="171" t="s">
        <v>56</v>
      </c>
      <c r="C1541" s="145"/>
      <c r="D1541" s="147"/>
      <c r="E1541" s="147"/>
      <c r="F1541" s="147"/>
      <c r="G1541" s="148"/>
      <c r="H1541" s="148"/>
      <c r="I1541" s="145"/>
      <c r="J1541" s="148"/>
      <c r="K1541" s="146"/>
      <c r="L1541" s="149"/>
      <c r="M1541" s="149"/>
      <c r="N1541" s="149"/>
      <c r="O1541" s="149"/>
      <c r="P1541" s="149"/>
      <c r="Q1541" s="149"/>
      <c r="R1541" s="149"/>
      <c r="S1541" s="149"/>
      <c r="T1541" s="149"/>
      <c r="U1541" s="149"/>
      <c r="V1541" s="149"/>
      <c r="W1541" s="149"/>
      <c r="X1541" s="149"/>
    </row>
    <row r="1542" spans="1:24" ht="15">
      <c r="A1542" s="11"/>
      <c r="B1542" s="154" t="s">
        <v>95</v>
      </c>
      <c r="C1542" s="145">
        <f aca="true" t="shared" si="747" ref="C1542:C1548">D1542+G1542+K1542</f>
        <v>1</v>
      </c>
      <c r="D1542" s="145">
        <v>0</v>
      </c>
      <c r="E1542" s="145"/>
      <c r="F1542" s="145"/>
      <c r="G1542" s="145">
        <v>1</v>
      </c>
      <c r="H1542" s="145">
        <v>1</v>
      </c>
      <c r="I1542" s="145">
        <f t="shared" si="745"/>
        <v>0</v>
      </c>
      <c r="J1542" s="145"/>
      <c r="K1542" s="145">
        <v>0</v>
      </c>
      <c r="L1542" s="149">
        <v>18432</v>
      </c>
      <c r="M1542" s="149">
        <f>C1542*L1542</f>
        <v>18432</v>
      </c>
      <c r="N1542" s="149">
        <v>15</v>
      </c>
      <c r="O1542" s="146">
        <f aca="true" t="shared" si="748" ref="O1542:O1548">ROUND(M1542*N1542/100,2)</f>
        <v>2764.8</v>
      </c>
      <c r="P1542" s="149"/>
      <c r="Q1542" s="149"/>
      <c r="R1542" s="149"/>
      <c r="S1542" s="149">
        <f aca="true" t="shared" si="749" ref="S1542:S1548">ROUND(M1542*R1542,2)</f>
        <v>0</v>
      </c>
      <c r="T1542" s="149"/>
      <c r="U1542" s="149">
        <v>15</v>
      </c>
      <c r="V1542" s="146">
        <f aca="true" t="shared" si="750" ref="V1542:V1548">ROUND(M1542*U1542/100,2)</f>
        <v>2764.8</v>
      </c>
      <c r="W1542" s="149">
        <f aca="true" t="shared" si="751" ref="W1542:W1548">ROUND((M1542+O1542+S1542+V1542)*0.15,2)</f>
        <v>3594.24</v>
      </c>
      <c r="X1542" s="149">
        <f aca="true" t="shared" si="752" ref="X1542:X1548">M1542+O1542+S1542+V1542+W1542</f>
        <v>27555.839999999997</v>
      </c>
    </row>
    <row r="1543" spans="1:24" ht="15" customHeight="1">
      <c r="A1543" s="11"/>
      <c r="B1543" s="154" t="s">
        <v>309</v>
      </c>
      <c r="C1543" s="145">
        <f t="shared" si="747"/>
        <v>13</v>
      </c>
      <c r="D1543" s="145">
        <v>0</v>
      </c>
      <c r="E1543" s="145"/>
      <c r="F1543" s="145"/>
      <c r="G1543" s="145">
        <f>H1543</f>
        <v>13</v>
      </c>
      <c r="H1543" s="145">
        <v>13</v>
      </c>
      <c r="I1543" s="145">
        <f t="shared" si="745"/>
        <v>0</v>
      </c>
      <c r="J1543" s="145"/>
      <c r="K1543" s="145">
        <v>0</v>
      </c>
      <c r="L1543" s="149">
        <v>17963</v>
      </c>
      <c r="M1543" s="149">
        <f>L1543*C1543</f>
        <v>233519</v>
      </c>
      <c r="N1543" s="149">
        <v>15</v>
      </c>
      <c r="O1543" s="149">
        <f t="shared" si="748"/>
        <v>35027.85</v>
      </c>
      <c r="P1543" s="149"/>
      <c r="Q1543" s="149"/>
      <c r="R1543" s="149">
        <v>10</v>
      </c>
      <c r="S1543" s="146">
        <f>ROUND(M1543*R1543/100,2)</f>
        <v>23351.9</v>
      </c>
      <c r="T1543" s="149"/>
      <c r="U1543" s="149">
        <v>15</v>
      </c>
      <c r="V1543" s="149">
        <f t="shared" si="750"/>
        <v>35027.85</v>
      </c>
      <c r="W1543" s="149">
        <f t="shared" si="751"/>
        <v>49038.99</v>
      </c>
      <c r="X1543" s="149">
        <f t="shared" si="752"/>
        <v>375965.58999999997</v>
      </c>
    </row>
    <row r="1544" spans="1:24" ht="15" customHeight="1">
      <c r="A1544" s="11"/>
      <c r="B1544" s="152" t="s">
        <v>301</v>
      </c>
      <c r="C1544" s="145">
        <f t="shared" si="747"/>
        <v>1</v>
      </c>
      <c r="D1544" s="145">
        <v>0</v>
      </c>
      <c r="E1544" s="145"/>
      <c r="F1544" s="145"/>
      <c r="G1544" s="145">
        <f>H1544</f>
        <v>1</v>
      </c>
      <c r="H1544" s="145">
        <v>1</v>
      </c>
      <c r="I1544" s="145">
        <f t="shared" si="745"/>
        <v>0</v>
      </c>
      <c r="J1544" s="145"/>
      <c r="K1544" s="145">
        <v>0</v>
      </c>
      <c r="L1544" s="149">
        <v>16070</v>
      </c>
      <c r="M1544" s="149">
        <f>C1544*L1544</f>
        <v>16070</v>
      </c>
      <c r="N1544" s="149">
        <v>15</v>
      </c>
      <c r="O1544" s="146">
        <f t="shared" si="748"/>
        <v>2410.5</v>
      </c>
      <c r="P1544" s="149"/>
      <c r="Q1544" s="149"/>
      <c r="R1544" s="149"/>
      <c r="S1544" s="149">
        <f t="shared" si="749"/>
        <v>0</v>
      </c>
      <c r="T1544" s="149"/>
      <c r="U1544" s="149">
        <v>15</v>
      </c>
      <c r="V1544" s="146">
        <f t="shared" si="750"/>
        <v>2410.5</v>
      </c>
      <c r="W1544" s="149">
        <f t="shared" si="751"/>
        <v>3133.65</v>
      </c>
      <c r="X1544" s="149">
        <f t="shared" si="752"/>
        <v>24024.65</v>
      </c>
    </row>
    <row r="1545" spans="1:24" ht="15" customHeight="1">
      <c r="A1545" s="11"/>
      <c r="B1545" s="279" t="s">
        <v>34</v>
      </c>
      <c r="C1545" s="145">
        <f t="shared" si="747"/>
        <v>0.5</v>
      </c>
      <c r="D1545" s="145">
        <v>0</v>
      </c>
      <c r="E1545" s="145"/>
      <c r="F1545" s="145"/>
      <c r="G1545" s="145">
        <f>H1545</f>
        <v>0.5</v>
      </c>
      <c r="H1545" s="145">
        <v>0.5</v>
      </c>
      <c r="I1545" s="145">
        <f t="shared" si="745"/>
        <v>0</v>
      </c>
      <c r="J1545" s="145"/>
      <c r="K1545" s="145">
        <v>0</v>
      </c>
      <c r="L1545" s="210">
        <v>17963</v>
      </c>
      <c r="M1545" s="146">
        <f>C1545*L1545</f>
        <v>8981.5</v>
      </c>
      <c r="N1545" s="149">
        <v>15</v>
      </c>
      <c r="O1545" s="149">
        <f>ROUND(M1545*N1545/100,2)</f>
        <v>1347.23</v>
      </c>
      <c r="P1545" s="149"/>
      <c r="Q1545" s="149"/>
      <c r="R1545" s="149"/>
      <c r="S1545" s="149">
        <f t="shared" si="749"/>
        <v>0</v>
      </c>
      <c r="T1545" s="210"/>
      <c r="U1545" s="149"/>
      <c r="V1545" s="149">
        <f>ROUND(M1545*U1545/100,2)</f>
        <v>0</v>
      </c>
      <c r="W1545" s="149">
        <f>ROUND((M1545+O1545+S1545+V1545)*0.15,2)</f>
        <v>1549.31</v>
      </c>
      <c r="X1545" s="149">
        <f>M1545+O1545+S1545+V1545+W1545</f>
        <v>11878.039999999999</v>
      </c>
    </row>
    <row r="1546" spans="1:24" ht="15" hidden="1">
      <c r="A1546" s="11"/>
      <c r="B1546" s="152" t="s">
        <v>132</v>
      </c>
      <c r="C1546" s="145">
        <f t="shared" si="747"/>
        <v>0</v>
      </c>
      <c r="D1546" s="145">
        <v>0</v>
      </c>
      <c r="E1546" s="145"/>
      <c r="F1546" s="145"/>
      <c r="G1546" s="145">
        <f>H1546</f>
        <v>0</v>
      </c>
      <c r="H1546" s="145">
        <v>0</v>
      </c>
      <c r="I1546" s="145">
        <f t="shared" si="745"/>
        <v>0</v>
      </c>
      <c r="J1546" s="145"/>
      <c r="K1546" s="145">
        <v>0</v>
      </c>
      <c r="L1546" s="210">
        <v>14348</v>
      </c>
      <c r="M1546" s="149">
        <f>C1546*L1546</f>
        <v>0</v>
      </c>
      <c r="N1546" s="149">
        <v>10</v>
      </c>
      <c r="O1546" s="149">
        <f t="shared" si="748"/>
        <v>0</v>
      </c>
      <c r="P1546" s="149"/>
      <c r="Q1546" s="149"/>
      <c r="R1546" s="149"/>
      <c r="S1546" s="149">
        <f t="shared" si="749"/>
        <v>0</v>
      </c>
      <c r="T1546" s="149"/>
      <c r="U1546" s="149"/>
      <c r="V1546" s="149">
        <f t="shared" si="750"/>
        <v>0</v>
      </c>
      <c r="W1546" s="149">
        <f t="shared" si="751"/>
        <v>0</v>
      </c>
      <c r="X1546" s="149">
        <f t="shared" si="752"/>
        <v>0</v>
      </c>
    </row>
    <row r="1547" spans="1:24" ht="15" hidden="1">
      <c r="A1547" s="11"/>
      <c r="B1547" s="152" t="s">
        <v>133</v>
      </c>
      <c r="C1547" s="145">
        <f t="shared" si="747"/>
        <v>0</v>
      </c>
      <c r="D1547" s="145">
        <v>0</v>
      </c>
      <c r="E1547" s="145"/>
      <c r="F1547" s="145"/>
      <c r="G1547" s="145">
        <f>H1547</f>
        <v>0</v>
      </c>
      <c r="H1547" s="145">
        <v>0</v>
      </c>
      <c r="I1547" s="145">
        <f>G1547-H1547-J1547</f>
        <v>0</v>
      </c>
      <c r="J1547" s="145"/>
      <c r="K1547" s="145">
        <v>0</v>
      </c>
      <c r="L1547" s="210">
        <v>14348</v>
      </c>
      <c r="M1547" s="149">
        <f>C1547*L1547</f>
        <v>0</v>
      </c>
      <c r="N1547" s="149">
        <v>10</v>
      </c>
      <c r="O1547" s="149">
        <f t="shared" si="748"/>
        <v>0</v>
      </c>
      <c r="P1547" s="149"/>
      <c r="Q1547" s="149"/>
      <c r="R1547" s="149"/>
      <c r="S1547" s="149">
        <f t="shared" si="749"/>
        <v>0</v>
      </c>
      <c r="T1547" s="149"/>
      <c r="U1547" s="149"/>
      <c r="V1547" s="149">
        <f t="shared" si="750"/>
        <v>0</v>
      </c>
      <c r="W1547" s="149">
        <f t="shared" si="751"/>
        <v>0</v>
      </c>
      <c r="X1547" s="149">
        <f t="shared" si="752"/>
        <v>0</v>
      </c>
    </row>
    <row r="1548" spans="1:24" s="9" customFormat="1" ht="15" hidden="1">
      <c r="A1548" s="11"/>
      <c r="B1548" s="154" t="s">
        <v>12</v>
      </c>
      <c r="C1548" s="145">
        <f t="shared" si="747"/>
        <v>0</v>
      </c>
      <c r="D1548" s="145">
        <v>0</v>
      </c>
      <c r="E1548" s="145"/>
      <c r="F1548" s="145"/>
      <c r="G1548" s="145">
        <f>H1548+I1548+J1548</f>
        <v>0</v>
      </c>
      <c r="H1548" s="145">
        <v>0</v>
      </c>
      <c r="I1548" s="145">
        <v>0</v>
      </c>
      <c r="J1548" s="145"/>
      <c r="K1548" s="145">
        <v>0</v>
      </c>
      <c r="L1548" s="210">
        <v>13398</v>
      </c>
      <c r="M1548" s="149">
        <f>C1548*L1548</f>
        <v>0</v>
      </c>
      <c r="N1548" s="149">
        <v>10</v>
      </c>
      <c r="O1548" s="149">
        <f t="shared" si="748"/>
        <v>0</v>
      </c>
      <c r="P1548" s="149"/>
      <c r="Q1548" s="149"/>
      <c r="R1548" s="149"/>
      <c r="S1548" s="149">
        <f t="shared" si="749"/>
        <v>0</v>
      </c>
      <c r="T1548" s="149"/>
      <c r="U1548" s="149"/>
      <c r="V1548" s="149">
        <f t="shared" si="750"/>
        <v>0</v>
      </c>
      <c r="W1548" s="149">
        <f t="shared" si="751"/>
        <v>0</v>
      </c>
      <c r="X1548" s="149">
        <f t="shared" si="752"/>
        <v>0</v>
      </c>
    </row>
    <row r="1549" spans="1:24" ht="15.75">
      <c r="A1549" s="9"/>
      <c r="B1549" s="176" t="s">
        <v>54</v>
      </c>
      <c r="C1549" s="32">
        <f>SUM(C1542:C1548)</f>
        <v>15.5</v>
      </c>
      <c r="D1549" s="32">
        <f>SUM(D1542:D1548)</f>
        <v>0</v>
      </c>
      <c r="E1549" s="32"/>
      <c r="F1549" s="32"/>
      <c r="G1549" s="32">
        <f>SUM(G1542:G1548)</f>
        <v>15.5</v>
      </c>
      <c r="H1549" s="32">
        <f>SUM(H1542:H1548)</f>
        <v>15.5</v>
      </c>
      <c r="I1549" s="32">
        <f t="shared" si="745"/>
        <v>0</v>
      </c>
      <c r="J1549" s="32"/>
      <c r="K1549" s="32">
        <f>SUM(K1542:K1548)</f>
        <v>0</v>
      </c>
      <c r="L1549" s="32"/>
      <c r="M1549" s="32">
        <f>SUM(M1542:M1548)</f>
        <v>277002.5</v>
      </c>
      <c r="N1549" s="32"/>
      <c r="O1549" s="32">
        <f aca="true" t="shared" si="753" ref="O1549:X1549">SUM(O1542:O1548)</f>
        <v>41550.380000000005</v>
      </c>
      <c r="P1549" s="32">
        <f t="shared" si="753"/>
        <v>0</v>
      </c>
      <c r="Q1549" s="32"/>
      <c r="R1549" s="32"/>
      <c r="S1549" s="32">
        <f t="shared" si="753"/>
        <v>23351.9</v>
      </c>
      <c r="T1549" s="32"/>
      <c r="U1549" s="32"/>
      <c r="V1549" s="32">
        <f t="shared" si="753"/>
        <v>40203.15</v>
      </c>
      <c r="W1549" s="32">
        <f t="shared" si="753"/>
        <v>57316.189999999995</v>
      </c>
      <c r="X1549" s="32">
        <f t="shared" si="753"/>
        <v>439424.11999999994</v>
      </c>
    </row>
    <row r="1550" spans="1:24" ht="15.75">
      <c r="A1550" s="11"/>
      <c r="B1550" s="171" t="s">
        <v>57</v>
      </c>
      <c r="C1550" s="145"/>
      <c r="D1550" s="147"/>
      <c r="E1550" s="147"/>
      <c r="F1550" s="147"/>
      <c r="G1550" s="148"/>
      <c r="H1550" s="148"/>
      <c r="I1550" s="145"/>
      <c r="J1550" s="148"/>
      <c r="K1550" s="146"/>
      <c r="L1550" s="149"/>
      <c r="M1550" s="149"/>
      <c r="N1550" s="149"/>
      <c r="O1550" s="149"/>
      <c r="P1550" s="149"/>
      <c r="Q1550" s="149"/>
      <c r="R1550" s="149"/>
      <c r="S1550" s="149"/>
      <c r="T1550" s="149"/>
      <c r="U1550" s="149"/>
      <c r="V1550" s="149"/>
      <c r="W1550" s="149"/>
      <c r="X1550" s="149"/>
    </row>
    <row r="1551" spans="1:24" s="9" customFormat="1" ht="15">
      <c r="A1551" s="11"/>
      <c r="B1551" s="154" t="s">
        <v>318</v>
      </c>
      <c r="C1551" s="145">
        <f>D1551+G1551+K1551</f>
        <v>4.75</v>
      </c>
      <c r="D1551" s="145">
        <v>0</v>
      </c>
      <c r="E1551" s="145"/>
      <c r="F1551" s="145"/>
      <c r="G1551" s="145">
        <f>H1551</f>
        <v>4.75</v>
      </c>
      <c r="H1551" s="145">
        <v>4.75</v>
      </c>
      <c r="I1551" s="145">
        <f t="shared" si="745"/>
        <v>0</v>
      </c>
      <c r="J1551" s="145"/>
      <c r="K1551" s="145">
        <v>0</v>
      </c>
      <c r="L1551" s="149">
        <v>12266</v>
      </c>
      <c r="M1551" s="146">
        <f>C1551*L1551</f>
        <v>58263.5</v>
      </c>
      <c r="N1551" s="149">
        <v>15</v>
      </c>
      <c r="O1551" s="149">
        <f>ROUND(M1551*N1551/100,2)</f>
        <v>8739.53</v>
      </c>
      <c r="P1551" s="149"/>
      <c r="Q1551" s="149"/>
      <c r="R1551" s="149"/>
      <c r="S1551" s="149">
        <f>ROUND(M1551*R1551,2)</f>
        <v>0</v>
      </c>
      <c r="T1551" s="149"/>
      <c r="U1551" s="149">
        <v>15</v>
      </c>
      <c r="V1551" s="149">
        <f>ROUND(M1551*U1551/100,2)</f>
        <v>8739.53</v>
      </c>
      <c r="W1551" s="149">
        <f>ROUND((M1551+O1551+S1551+V1551)*0.15,2)</f>
        <v>11361.38</v>
      </c>
      <c r="X1551" s="149">
        <f>M1551+O1551+S1551+V1551+W1551</f>
        <v>87103.94</v>
      </c>
    </row>
    <row r="1552" spans="1:24" ht="15.75">
      <c r="A1552" s="9"/>
      <c r="B1552" s="176" t="s">
        <v>54</v>
      </c>
      <c r="C1552" s="32">
        <f>SUM(C1551:C1551)</f>
        <v>4.75</v>
      </c>
      <c r="D1552" s="32">
        <f>SUM(D1551:D1551)</f>
        <v>0</v>
      </c>
      <c r="E1552" s="32"/>
      <c r="F1552" s="32"/>
      <c r="G1552" s="32">
        <f>SUM(G1551:G1551)</f>
        <v>4.75</v>
      </c>
      <c r="H1552" s="32">
        <f>SUM(H1551:H1551)</f>
        <v>4.75</v>
      </c>
      <c r="I1552" s="32">
        <f t="shared" si="745"/>
        <v>0</v>
      </c>
      <c r="J1552" s="32"/>
      <c r="K1552" s="32">
        <f>SUM(K1551:K1551)</f>
        <v>0</v>
      </c>
      <c r="L1552" s="32"/>
      <c r="M1552" s="32">
        <f>SUM(M1551:M1551)</f>
        <v>58263.5</v>
      </c>
      <c r="N1552" s="32"/>
      <c r="O1552" s="32">
        <f aca="true" t="shared" si="754" ref="O1552:X1552">SUM(O1551:O1551)</f>
        <v>8739.53</v>
      </c>
      <c r="P1552" s="32">
        <f t="shared" si="754"/>
        <v>0</v>
      </c>
      <c r="Q1552" s="32"/>
      <c r="R1552" s="32">
        <f t="shared" si="754"/>
        <v>0</v>
      </c>
      <c r="S1552" s="32">
        <f t="shared" si="754"/>
        <v>0</v>
      </c>
      <c r="T1552" s="32"/>
      <c r="U1552" s="32"/>
      <c r="V1552" s="32">
        <f t="shared" si="754"/>
        <v>8739.53</v>
      </c>
      <c r="W1552" s="32">
        <f t="shared" si="754"/>
        <v>11361.38</v>
      </c>
      <c r="X1552" s="32">
        <f t="shared" si="754"/>
        <v>87103.94</v>
      </c>
    </row>
    <row r="1553" spans="1:24" ht="15.75">
      <c r="A1553" s="11"/>
      <c r="B1553" s="171" t="s">
        <v>58</v>
      </c>
      <c r="C1553" s="145"/>
      <c r="D1553" s="147"/>
      <c r="E1553" s="147"/>
      <c r="F1553" s="147"/>
      <c r="G1553" s="148"/>
      <c r="H1553" s="148"/>
      <c r="I1553" s="145"/>
      <c r="J1553" s="148"/>
      <c r="K1553" s="146"/>
      <c r="L1553" s="149"/>
      <c r="M1553" s="149"/>
      <c r="N1553" s="149"/>
      <c r="O1553" s="149"/>
      <c r="P1553" s="149"/>
      <c r="Q1553" s="149"/>
      <c r="R1553" s="149"/>
      <c r="S1553" s="149"/>
      <c r="T1553" s="149"/>
      <c r="U1553" s="149"/>
      <c r="V1553" s="149"/>
      <c r="W1553" s="149"/>
      <c r="X1553" s="149"/>
    </row>
    <row r="1554" spans="1:24" ht="14.25" customHeight="1">
      <c r="A1554" s="11"/>
      <c r="B1554" s="154" t="s">
        <v>255</v>
      </c>
      <c r="C1554" s="145">
        <f>D1554+G1554+K1554</f>
        <v>1</v>
      </c>
      <c r="D1554" s="145">
        <v>0</v>
      </c>
      <c r="E1554" s="145"/>
      <c r="F1554" s="145"/>
      <c r="G1554" s="145">
        <v>1</v>
      </c>
      <c r="H1554" s="145">
        <v>1</v>
      </c>
      <c r="I1554" s="145">
        <f t="shared" si="745"/>
        <v>0</v>
      </c>
      <c r="J1554" s="145"/>
      <c r="K1554" s="145">
        <v>0</v>
      </c>
      <c r="L1554" s="149">
        <v>10533</v>
      </c>
      <c r="M1554" s="149">
        <f>L1554*C1554</f>
        <v>10533</v>
      </c>
      <c r="N1554" s="149">
        <v>4</v>
      </c>
      <c r="O1554" s="149">
        <f>ROUND(M1554*N1554/100,2)</f>
        <v>421.32</v>
      </c>
      <c r="P1554" s="149"/>
      <c r="Q1554" s="149"/>
      <c r="R1554" s="149"/>
      <c r="S1554" s="149">
        <f>ROUND(M1554*R1554,2)</f>
        <v>0</v>
      </c>
      <c r="T1554" s="149"/>
      <c r="U1554" s="149">
        <v>15</v>
      </c>
      <c r="V1554" s="149">
        <f>ROUND(M1554*U1554/100,2)</f>
        <v>1579.95</v>
      </c>
      <c r="W1554" s="149">
        <f>ROUND((M1554+O1554+S1554+V1554)*0.15,2)</f>
        <v>1880.14</v>
      </c>
      <c r="X1554" s="149">
        <f>M1554+O1554+S1554+V1554+W1554</f>
        <v>14414.41</v>
      </c>
    </row>
    <row r="1555" spans="1:24" s="9" customFormat="1" ht="15">
      <c r="A1555" s="11"/>
      <c r="B1555" s="154" t="s">
        <v>276</v>
      </c>
      <c r="C1555" s="145">
        <f>G1555</f>
        <v>2</v>
      </c>
      <c r="D1555" s="145">
        <v>0</v>
      </c>
      <c r="E1555" s="145"/>
      <c r="F1555" s="145"/>
      <c r="G1555" s="145">
        <f>H1555</f>
        <v>2</v>
      </c>
      <c r="H1555" s="145">
        <v>2</v>
      </c>
      <c r="I1555" s="145">
        <f t="shared" si="745"/>
        <v>0</v>
      </c>
      <c r="J1555" s="145"/>
      <c r="K1555" s="145"/>
      <c r="L1555" s="149">
        <f>L1554</f>
        <v>10533</v>
      </c>
      <c r="M1555" s="149">
        <f>L1555*C1555</f>
        <v>21066</v>
      </c>
      <c r="N1555" s="149">
        <v>4</v>
      </c>
      <c r="O1555" s="149">
        <f>ROUND(M1555*N1555/100,2)</f>
        <v>842.64</v>
      </c>
      <c r="P1555" s="149"/>
      <c r="Q1555" s="149"/>
      <c r="R1555" s="149"/>
      <c r="S1555" s="149"/>
      <c r="T1555" s="149"/>
      <c r="U1555" s="149">
        <v>10</v>
      </c>
      <c r="V1555" s="146">
        <f>ROUND(M1555*U1555/100,2)</f>
        <v>2106.6</v>
      </c>
      <c r="W1555" s="149">
        <f>ROUND((M1555+O1555+S1555+V1555)*0.15,2)</f>
        <v>3602.29</v>
      </c>
      <c r="X1555" s="149">
        <f>M1555+O1555+S1555+V1555+W1555</f>
        <v>27617.53</v>
      </c>
    </row>
    <row r="1556" spans="1:24" ht="15.75" hidden="1">
      <c r="A1556" s="9"/>
      <c r="B1556" s="176" t="s">
        <v>54</v>
      </c>
      <c r="C1556" s="32">
        <f>SUM(C1554:C1555)</f>
        <v>3</v>
      </c>
      <c r="D1556" s="32">
        <f aca="true" t="shared" si="755" ref="D1556:X1556">SUM(D1554:D1555)</f>
        <v>0</v>
      </c>
      <c r="E1556" s="32">
        <f t="shared" si="755"/>
        <v>0</v>
      </c>
      <c r="F1556" s="32">
        <f t="shared" si="755"/>
        <v>0</v>
      </c>
      <c r="G1556" s="32">
        <f t="shared" si="755"/>
        <v>3</v>
      </c>
      <c r="H1556" s="32">
        <f t="shared" si="755"/>
        <v>3</v>
      </c>
      <c r="I1556" s="32">
        <f t="shared" si="755"/>
        <v>0</v>
      </c>
      <c r="J1556" s="32">
        <f t="shared" si="755"/>
        <v>0</v>
      </c>
      <c r="K1556" s="32">
        <f t="shared" si="755"/>
        <v>0</v>
      </c>
      <c r="L1556" s="32"/>
      <c r="M1556" s="32">
        <f t="shared" si="755"/>
        <v>31599</v>
      </c>
      <c r="N1556" s="32"/>
      <c r="O1556" s="32">
        <f t="shared" si="755"/>
        <v>1263.96</v>
      </c>
      <c r="P1556" s="32"/>
      <c r="Q1556" s="32"/>
      <c r="R1556" s="32"/>
      <c r="S1556" s="32">
        <f t="shared" si="755"/>
        <v>0</v>
      </c>
      <c r="T1556" s="32"/>
      <c r="U1556" s="32"/>
      <c r="V1556" s="149">
        <f aca="true" t="shared" si="756" ref="V1556:V1571">ROUND(M1556*U1556/100,2)</f>
        <v>0</v>
      </c>
      <c r="W1556" s="32">
        <f t="shared" si="755"/>
        <v>5482.43</v>
      </c>
      <c r="X1556" s="32">
        <f t="shared" si="755"/>
        <v>42031.94</v>
      </c>
    </row>
    <row r="1557" spans="1:24" ht="15.75" hidden="1">
      <c r="A1557" s="11"/>
      <c r="B1557" s="180" t="s">
        <v>207</v>
      </c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  <c r="M1557" s="150"/>
      <c r="N1557" s="150"/>
      <c r="O1557" s="150"/>
      <c r="P1557" s="150"/>
      <c r="Q1557" s="150"/>
      <c r="R1557" s="150"/>
      <c r="S1557" s="150"/>
      <c r="T1557" s="150"/>
      <c r="U1557" s="150"/>
      <c r="V1557" s="149">
        <f t="shared" si="756"/>
        <v>0</v>
      </c>
      <c r="W1557" s="150"/>
      <c r="X1557" s="150"/>
    </row>
    <row r="1558" spans="1:24" ht="15.75" hidden="1">
      <c r="A1558" s="11"/>
      <c r="B1558" s="151" t="s">
        <v>55</v>
      </c>
      <c r="C1558" s="167"/>
      <c r="D1558" s="167"/>
      <c r="E1558" s="167"/>
      <c r="F1558" s="167"/>
      <c r="G1558" s="168"/>
      <c r="H1558" s="168"/>
      <c r="I1558" s="168"/>
      <c r="J1558" s="168"/>
      <c r="K1558" s="169"/>
      <c r="L1558" s="170"/>
      <c r="M1558" s="170"/>
      <c r="N1558" s="170"/>
      <c r="O1558" s="170"/>
      <c r="P1558" s="170"/>
      <c r="Q1558" s="170"/>
      <c r="R1558" s="170"/>
      <c r="S1558" s="170"/>
      <c r="T1558" s="170"/>
      <c r="U1558" s="170"/>
      <c r="V1558" s="149">
        <f t="shared" si="756"/>
        <v>0</v>
      </c>
      <c r="W1558" s="170"/>
      <c r="X1558" s="170"/>
    </row>
    <row r="1559" spans="1:24" ht="15" hidden="1">
      <c r="A1559" s="11"/>
      <c r="B1559" s="154" t="s">
        <v>30</v>
      </c>
      <c r="C1559" s="145"/>
      <c r="D1559" s="145">
        <v>0</v>
      </c>
      <c r="E1559" s="145"/>
      <c r="F1559" s="145"/>
      <c r="G1559" s="145"/>
      <c r="H1559" s="145"/>
      <c r="I1559" s="145">
        <f aca="true" t="shared" si="757" ref="I1559:I1566">G1559-H1559-J1559</f>
        <v>0</v>
      </c>
      <c r="J1559" s="145"/>
      <c r="K1559" s="145">
        <v>0</v>
      </c>
      <c r="L1559" s="149">
        <v>26332</v>
      </c>
      <c r="M1559" s="146">
        <f>C1559*L1559</f>
        <v>0</v>
      </c>
      <c r="N1559" s="149">
        <v>15</v>
      </c>
      <c r="O1559" s="149">
        <f>ROUND(M1559*N1559/100,2)</f>
        <v>0</v>
      </c>
      <c r="P1559" s="149"/>
      <c r="Q1559" s="149"/>
      <c r="R1559" s="149"/>
      <c r="S1559" s="149">
        <f>ROUND(M1559*R1559,2)</f>
        <v>0</v>
      </c>
      <c r="T1559" s="149"/>
      <c r="U1559" s="149">
        <v>15</v>
      </c>
      <c r="V1559" s="149">
        <f t="shared" si="756"/>
        <v>0</v>
      </c>
      <c r="W1559" s="149">
        <f>ROUND((M1559+O1559+S1559+V1559)*0.15,2)</f>
        <v>0</v>
      </c>
      <c r="X1559" s="149">
        <f>M1559+O1559+S1559+V1559+W1559</f>
        <v>0</v>
      </c>
    </row>
    <row r="1560" spans="1:24" ht="15" hidden="1">
      <c r="A1560" s="11"/>
      <c r="B1560" s="152" t="s">
        <v>225</v>
      </c>
      <c r="C1560" s="145"/>
      <c r="D1560" s="145">
        <v>0</v>
      </c>
      <c r="E1560" s="145"/>
      <c r="F1560" s="145"/>
      <c r="G1560" s="145"/>
      <c r="H1560" s="145"/>
      <c r="I1560" s="145">
        <f t="shared" si="757"/>
        <v>0</v>
      </c>
      <c r="J1560" s="145"/>
      <c r="K1560" s="145">
        <v>0</v>
      </c>
      <c r="L1560" s="149">
        <v>25343</v>
      </c>
      <c r="M1560" s="149">
        <f>C1560*L1560</f>
        <v>0</v>
      </c>
      <c r="N1560" s="149">
        <v>15</v>
      </c>
      <c r="O1560" s="149">
        <v>25343</v>
      </c>
      <c r="P1560" s="149"/>
      <c r="Q1560" s="149"/>
      <c r="R1560" s="149"/>
      <c r="S1560" s="149"/>
      <c r="T1560" s="149"/>
      <c r="U1560" s="149">
        <v>15</v>
      </c>
      <c r="V1560" s="149">
        <f t="shared" si="756"/>
        <v>0</v>
      </c>
      <c r="W1560" s="149">
        <f>ROUND((M1560+O1560+S1560+V1560)*0.15,2)</f>
        <v>3801.45</v>
      </c>
      <c r="X1560" s="149">
        <f>M1560+O1560+S1560+V1560+W1560</f>
        <v>29144.45</v>
      </c>
    </row>
    <row r="1561" spans="1:24" ht="15" hidden="1">
      <c r="A1561" s="11"/>
      <c r="B1561" s="152" t="s">
        <v>26</v>
      </c>
      <c r="C1561" s="145"/>
      <c r="D1561" s="145">
        <v>0</v>
      </c>
      <c r="E1561" s="145"/>
      <c r="F1561" s="145"/>
      <c r="G1561" s="145"/>
      <c r="H1561" s="145"/>
      <c r="I1561" s="145">
        <f t="shared" si="757"/>
        <v>0</v>
      </c>
      <c r="J1561" s="145"/>
      <c r="K1561" s="145">
        <v>0</v>
      </c>
      <c r="L1561" s="149">
        <v>25343</v>
      </c>
      <c r="M1561" s="149">
        <f>C1561*L1561</f>
        <v>0</v>
      </c>
      <c r="N1561" s="149">
        <v>15</v>
      </c>
      <c r="O1561" s="149">
        <f>ROUND(M1561*N1561/100,2)</f>
        <v>0</v>
      </c>
      <c r="P1561" s="149"/>
      <c r="Q1561" s="149"/>
      <c r="R1561" s="149"/>
      <c r="S1561" s="149">
        <f>ROUND(M1561*R1561,2)</f>
        <v>0</v>
      </c>
      <c r="T1561" s="149"/>
      <c r="U1561" s="149">
        <v>15</v>
      </c>
      <c r="V1561" s="149">
        <f t="shared" si="756"/>
        <v>0</v>
      </c>
      <c r="W1561" s="149">
        <f>ROUND((M1561+O1561+S1561+V1561)*0.15,2)</f>
        <v>0</v>
      </c>
      <c r="X1561" s="149">
        <f>M1561+O1561+S1561+V1561+W1561</f>
        <v>0</v>
      </c>
    </row>
    <row r="1562" spans="1:24" ht="15.75" hidden="1">
      <c r="A1562" s="11"/>
      <c r="B1562" s="153" t="s">
        <v>54</v>
      </c>
      <c r="C1562" s="145"/>
      <c r="D1562" s="145">
        <f>SUM(D1559:D1561)</f>
        <v>0</v>
      </c>
      <c r="E1562" s="145"/>
      <c r="F1562" s="145"/>
      <c r="G1562" s="145"/>
      <c r="H1562" s="145"/>
      <c r="I1562" s="145">
        <f t="shared" si="757"/>
        <v>0</v>
      </c>
      <c r="J1562" s="145"/>
      <c r="K1562" s="145">
        <f>SUM(K1559:K1561)</f>
        <v>0</v>
      </c>
      <c r="L1562" s="145"/>
      <c r="M1562" s="145">
        <f>SUM(M1559:M1561)</f>
        <v>0</v>
      </c>
      <c r="N1562" s="145">
        <f>SUM(N1559:N1561)</f>
        <v>45</v>
      </c>
      <c r="O1562" s="145">
        <f>SUM(O1559:O1561)</f>
        <v>25343</v>
      </c>
      <c r="P1562" s="145">
        <f>SUM(P1559:P1561)</f>
        <v>0</v>
      </c>
      <c r="Q1562" s="145"/>
      <c r="R1562" s="145"/>
      <c r="S1562" s="145">
        <f>SUM(S1559:S1561)</f>
        <v>0</v>
      </c>
      <c r="T1562" s="145"/>
      <c r="U1562" s="145">
        <f>SUM(U1559:U1561)</f>
        <v>45</v>
      </c>
      <c r="V1562" s="149">
        <f t="shared" si="756"/>
        <v>0</v>
      </c>
      <c r="W1562" s="145">
        <f>SUM(W1559:W1561)</f>
        <v>3801.45</v>
      </c>
      <c r="X1562" s="145">
        <f>SUM(X1559:X1561)</f>
        <v>29144.45</v>
      </c>
    </row>
    <row r="1563" spans="1:24" ht="15.75" hidden="1">
      <c r="A1563" s="11"/>
      <c r="B1563" s="153" t="s">
        <v>56</v>
      </c>
      <c r="C1563" s="145"/>
      <c r="D1563" s="147"/>
      <c r="E1563" s="147"/>
      <c r="F1563" s="147"/>
      <c r="G1563" s="148"/>
      <c r="H1563" s="148"/>
      <c r="I1563" s="145">
        <f t="shared" si="757"/>
        <v>0</v>
      </c>
      <c r="J1563" s="148"/>
      <c r="K1563" s="146"/>
      <c r="L1563" s="149"/>
      <c r="M1563" s="149"/>
      <c r="N1563" s="149"/>
      <c r="O1563" s="149"/>
      <c r="P1563" s="149"/>
      <c r="Q1563" s="149"/>
      <c r="R1563" s="149"/>
      <c r="S1563" s="149"/>
      <c r="T1563" s="149"/>
      <c r="U1563" s="149"/>
      <c r="V1563" s="149">
        <f t="shared" si="756"/>
        <v>0</v>
      </c>
      <c r="W1563" s="149"/>
      <c r="X1563" s="149"/>
    </row>
    <row r="1564" spans="1:24" ht="15" hidden="1">
      <c r="A1564" s="11"/>
      <c r="B1564" s="154" t="s">
        <v>29</v>
      </c>
      <c r="C1564" s="145"/>
      <c r="D1564" s="145"/>
      <c r="E1564" s="145"/>
      <c r="F1564" s="145"/>
      <c r="G1564" s="145"/>
      <c r="H1564" s="145"/>
      <c r="I1564" s="145">
        <f t="shared" si="757"/>
        <v>0</v>
      </c>
      <c r="J1564" s="145"/>
      <c r="K1564" s="145"/>
      <c r="L1564" s="149">
        <v>14348</v>
      </c>
      <c r="M1564" s="149">
        <v>15421</v>
      </c>
      <c r="N1564" s="149">
        <v>15</v>
      </c>
      <c r="O1564" s="149">
        <f>ROUND(M1564*N1564/100,2)</f>
        <v>2313.15</v>
      </c>
      <c r="P1564" s="149"/>
      <c r="Q1564" s="149"/>
      <c r="R1564" s="149">
        <v>0</v>
      </c>
      <c r="S1564" s="149">
        <f>ROUND(M1564*R1564,2)</f>
        <v>0</v>
      </c>
      <c r="T1564" s="149"/>
      <c r="U1564" s="149">
        <v>15</v>
      </c>
      <c r="V1564" s="149">
        <f t="shared" si="756"/>
        <v>2313.15</v>
      </c>
      <c r="W1564" s="149">
        <f>ROUND((M1564+O1564+S1564+V1564)*0.15,2)</f>
        <v>3007.1</v>
      </c>
      <c r="X1564" s="149">
        <f>M1564+O1564+S1564+V1564+W1564</f>
        <v>23054.4</v>
      </c>
    </row>
    <row r="1565" spans="1:24" ht="15" hidden="1">
      <c r="A1565" s="11"/>
      <c r="B1565" s="154" t="s">
        <v>68</v>
      </c>
      <c r="C1565" s="145"/>
      <c r="D1565" s="145">
        <v>0</v>
      </c>
      <c r="E1565" s="145"/>
      <c r="F1565" s="145"/>
      <c r="G1565" s="145"/>
      <c r="H1565" s="145"/>
      <c r="I1565" s="145">
        <f t="shared" si="757"/>
        <v>0</v>
      </c>
      <c r="J1565" s="145"/>
      <c r="K1565" s="145">
        <v>0</v>
      </c>
      <c r="L1565" s="149">
        <v>14348</v>
      </c>
      <c r="M1565" s="149">
        <f>C1565*L1565</f>
        <v>0</v>
      </c>
      <c r="N1565" s="149">
        <v>15</v>
      </c>
      <c r="O1565" s="149">
        <f>ROUND(M1565*N1565/100,2)</f>
        <v>0</v>
      </c>
      <c r="P1565" s="149"/>
      <c r="Q1565" s="149"/>
      <c r="R1565" s="149"/>
      <c r="S1565" s="149">
        <f>ROUND(M1565*R1565,2)</f>
        <v>0</v>
      </c>
      <c r="T1565" s="149"/>
      <c r="U1565" s="149">
        <v>15</v>
      </c>
      <c r="V1565" s="149">
        <f t="shared" si="756"/>
        <v>0</v>
      </c>
      <c r="W1565" s="149">
        <f>ROUND((M1565+O1565+S1565+V1565)*0.15,2)</f>
        <v>0</v>
      </c>
      <c r="X1565" s="149">
        <f>M1565+O1565+S1565+V1565+W1565</f>
        <v>0</v>
      </c>
    </row>
    <row r="1566" spans="1:24" ht="15" hidden="1">
      <c r="A1566" s="11"/>
      <c r="B1566" s="152" t="s">
        <v>99</v>
      </c>
      <c r="C1566" s="145"/>
      <c r="D1566" s="145">
        <v>0</v>
      </c>
      <c r="E1566" s="145"/>
      <c r="F1566" s="145"/>
      <c r="G1566" s="145"/>
      <c r="H1566" s="145"/>
      <c r="I1566" s="145">
        <f t="shared" si="757"/>
        <v>0</v>
      </c>
      <c r="J1566" s="145"/>
      <c r="K1566" s="145">
        <v>0</v>
      </c>
      <c r="L1566" s="149">
        <v>11719</v>
      </c>
      <c r="M1566" s="149">
        <f>C1566*L1566</f>
        <v>0</v>
      </c>
      <c r="N1566" s="149">
        <v>15</v>
      </c>
      <c r="O1566" s="149">
        <f>ROUND(M1566*N1566/100,2)</f>
        <v>0</v>
      </c>
      <c r="P1566" s="149"/>
      <c r="Q1566" s="149"/>
      <c r="R1566" s="149"/>
      <c r="S1566" s="149">
        <f>ROUND(M1566*R1566,2)</f>
        <v>0</v>
      </c>
      <c r="T1566" s="149"/>
      <c r="U1566" s="149">
        <v>15</v>
      </c>
      <c r="V1566" s="149">
        <f t="shared" si="756"/>
        <v>0</v>
      </c>
      <c r="W1566" s="149">
        <f>ROUND((M1566+O1566+S1566+V1566)*0.15,2)</f>
        <v>0</v>
      </c>
      <c r="X1566" s="149">
        <f>M1566+O1566+S1566+V1566+W1566</f>
        <v>0</v>
      </c>
    </row>
    <row r="1567" spans="1:24" ht="15.75" hidden="1">
      <c r="A1567" s="11"/>
      <c r="B1567" s="153" t="s">
        <v>54</v>
      </c>
      <c r="C1567" s="145">
        <f>SUM(C1564:C1566)</f>
        <v>0</v>
      </c>
      <c r="D1567" s="145">
        <f>SUM(D1564:D1566)</f>
        <v>0</v>
      </c>
      <c r="E1567" s="145"/>
      <c r="F1567" s="145"/>
      <c r="G1567" s="145"/>
      <c r="H1567" s="145">
        <f>SUM(H1564:H1566)</f>
        <v>0</v>
      </c>
      <c r="I1567" s="145">
        <f>G1567-H1567-J1567</f>
        <v>0</v>
      </c>
      <c r="J1567" s="145"/>
      <c r="K1567" s="145">
        <f>SUM(K1564:K1566)</f>
        <v>0</v>
      </c>
      <c r="L1567" s="145"/>
      <c r="M1567" s="145">
        <f>SUM(M1564:M1566)</f>
        <v>15421</v>
      </c>
      <c r="N1567" s="145">
        <f>SUM(N1564:N1566)</f>
        <v>45</v>
      </c>
      <c r="O1567" s="145">
        <f>SUM(O1564:O1566)</f>
        <v>2313.15</v>
      </c>
      <c r="P1567" s="145">
        <f>SUM(P1564:P1566)</f>
        <v>0</v>
      </c>
      <c r="Q1567" s="145"/>
      <c r="R1567" s="145"/>
      <c r="S1567" s="145">
        <f>SUM(S1564:S1566)</f>
        <v>0</v>
      </c>
      <c r="T1567" s="145"/>
      <c r="U1567" s="145">
        <f>SUM(U1564:U1566)</f>
        <v>45</v>
      </c>
      <c r="V1567" s="149">
        <f t="shared" si="756"/>
        <v>6939.45</v>
      </c>
      <c r="W1567" s="145">
        <f>SUM(W1564:W1566)</f>
        <v>3007.1</v>
      </c>
      <c r="X1567" s="145">
        <f>SUM(X1564:X1566)</f>
        <v>23054.4</v>
      </c>
    </row>
    <row r="1568" spans="1:24" ht="15.75" hidden="1">
      <c r="A1568" s="11"/>
      <c r="B1568" s="153" t="s">
        <v>58</v>
      </c>
      <c r="C1568" s="145"/>
      <c r="D1568" s="147"/>
      <c r="E1568" s="147"/>
      <c r="F1568" s="147"/>
      <c r="G1568" s="148"/>
      <c r="H1568" s="148"/>
      <c r="I1568" s="145">
        <f>G1568-H1568-J1568</f>
        <v>0</v>
      </c>
      <c r="J1568" s="148"/>
      <c r="K1568" s="146"/>
      <c r="L1568" s="149"/>
      <c r="M1568" s="149"/>
      <c r="N1568" s="149"/>
      <c r="O1568" s="149"/>
      <c r="P1568" s="149"/>
      <c r="Q1568" s="149"/>
      <c r="R1568" s="149"/>
      <c r="S1568" s="149"/>
      <c r="T1568" s="149"/>
      <c r="U1568" s="149"/>
      <c r="V1568" s="149">
        <f t="shared" si="756"/>
        <v>0</v>
      </c>
      <c r="W1568" s="149"/>
      <c r="X1568" s="149"/>
    </row>
    <row r="1569" spans="1:24" s="8" customFormat="1" ht="30" hidden="1">
      <c r="A1569" s="11"/>
      <c r="B1569" s="152" t="s">
        <v>199</v>
      </c>
      <c r="C1569" s="145"/>
      <c r="D1569" s="145">
        <v>0</v>
      </c>
      <c r="E1569" s="145"/>
      <c r="F1569" s="145"/>
      <c r="G1569" s="145"/>
      <c r="H1569" s="145"/>
      <c r="I1569" s="145">
        <f>G1569-H1569-J1569</f>
        <v>0</v>
      </c>
      <c r="J1569" s="145"/>
      <c r="K1569" s="145">
        <v>0</v>
      </c>
      <c r="L1569" s="149">
        <v>16038</v>
      </c>
      <c r="M1569" s="149">
        <f>C1569*L1569</f>
        <v>0</v>
      </c>
      <c r="N1569" s="149">
        <v>4</v>
      </c>
      <c r="O1569" s="149">
        <v>9404</v>
      </c>
      <c r="P1569" s="149">
        <v>0</v>
      </c>
      <c r="Q1569" s="149">
        <v>0</v>
      </c>
      <c r="R1569" s="149">
        <v>0</v>
      </c>
      <c r="S1569" s="149">
        <v>0</v>
      </c>
      <c r="T1569" s="149">
        <v>9404</v>
      </c>
      <c r="U1569" s="149">
        <v>15</v>
      </c>
      <c r="V1569" s="149">
        <f t="shared" si="756"/>
        <v>0</v>
      </c>
      <c r="W1569" s="149">
        <f>ROUND((M1569+O1569+S1569+V1569)*0.15,2)</f>
        <v>1410.6</v>
      </c>
      <c r="X1569" s="149">
        <f>M1569+O1569+S1569+V1569+W1569</f>
        <v>10814.6</v>
      </c>
    </row>
    <row r="1570" spans="1:24" s="8" customFormat="1" ht="15" hidden="1">
      <c r="A1570" s="11"/>
      <c r="B1570" s="154" t="s">
        <v>200</v>
      </c>
      <c r="C1570" s="145"/>
      <c r="D1570" s="145">
        <v>0</v>
      </c>
      <c r="E1570" s="145"/>
      <c r="F1570" s="145"/>
      <c r="G1570" s="145"/>
      <c r="H1570" s="145"/>
      <c r="I1570" s="145">
        <f>G1570-H1570-J1570</f>
        <v>0</v>
      </c>
      <c r="J1570" s="145"/>
      <c r="K1570" s="145">
        <v>0</v>
      </c>
      <c r="L1570" s="149">
        <v>18705</v>
      </c>
      <c r="M1570" s="149">
        <f>C1570*L1570</f>
        <v>0</v>
      </c>
      <c r="N1570" s="149">
        <v>4</v>
      </c>
      <c r="O1570" s="149">
        <f>ROUND(M1570*N1570/100,2)</f>
        <v>0</v>
      </c>
      <c r="P1570" s="149"/>
      <c r="Q1570" s="149"/>
      <c r="R1570" s="149"/>
      <c r="S1570" s="149"/>
      <c r="T1570" s="149"/>
      <c r="U1570" s="149">
        <v>15</v>
      </c>
      <c r="V1570" s="149">
        <f t="shared" si="756"/>
        <v>0</v>
      </c>
      <c r="W1570" s="149">
        <f>ROUND((M1570+O1570+S1570+V1570)*0.15,2)</f>
        <v>0</v>
      </c>
      <c r="X1570" s="149">
        <f>M1570+O1570+S1570+V1570+W1570</f>
        <v>0</v>
      </c>
    </row>
    <row r="1571" spans="1:24" s="142" customFormat="1" ht="15" hidden="1">
      <c r="A1571" s="11"/>
      <c r="B1571" s="211" t="s">
        <v>208</v>
      </c>
      <c r="C1571" s="145"/>
      <c r="D1571" s="145">
        <v>0</v>
      </c>
      <c r="E1571" s="145"/>
      <c r="F1571" s="145"/>
      <c r="G1571" s="145"/>
      <c r="H1571" s="145"/>
      <c r="I1571" s="145">
        <f>G1571-H1571-J1571</f>
        <v>0</v>
      </c>
      <c r="J1571" s="145"/>
      <c r="K1571" s="145">
        <v>0</v>
      </c>
      <c r="L1571" s="149">
        <v>17465</v>
      </c>
      <c r="M1571" s="149">
        <f>C1571*L1571</f>
        <v>0</v>
      </c>
      <c r="N1571" s="149">
        <v>4</v>
      </c>
      <c r="O1571" s="149">
        <f>ROUND(M1571*N1571/100,2)</f>
        <v>0</v>
      </c>
      <c r="P1571" s="149"/>
      <c r="Q1571" s="149"/>
      <c r="R1571" s="149"/>
      <c r="S1571" s="149"/>
      <c r="T1571" s="149"/>
      <c r="U1571" s="149">
        <v>15</v>
      </c>
      <c r="V1571" s="149">
        <f t="shared" si="756"/>
        <v>0</v>
      </c>
      <c r="W1571" s="149">
        <f>ROUND((M1571+O1571+S1571+V1571)*0.15,2)</f>
        <v>0</v>
      </c>
      <c r="X1571" s="149">
        <f>M1571+O1571+S1571+V1571+W1571</f>
        <v>0</v>
      </c>
    </row>
    <row r="1572" spans="1:24" s="8" customFormat="1" ht="15.75">
      <c r="A1572" s="9"/>
      <c r="B1572" s="176" t="s">
        <v>54</v>
      </c>
      <c r="C1572" s="32">
        <f aca="true" t="shared" si="758" ref="C1572:L1572">SUM(C1554:C1555)</f>
        <v>3</v>
      </c>
      <c r="D1572" s="32">
        <f t="shared" si="758"/>
        <v>0</v>
      </c>
      <c r="E1572" s="32">
        <f t="shared" si="758"/>
        <v>0</v>
      </c>
      <c r="F1572" s="32">
        <f t="shared" si="758"/>
        <v>0</v>
      </c>
      <c r="G1572" s="32">
        <f t="shared" si="758"/>
        <v>3</v>
      </c>
      <c r="H1572" s="32">
        <f t="shared" si="758"/>
        <v>3</v>
      </c>
      <c r="I1572" s="32">
        <f t="shared" si="758"/>
        <v>0</v>
      </c>
      <c r="J1572" s="32">
        <f t="shared" si="758"/>
        <v>0</v>
      </c>
      <c r="K1572" s="32">
        <f t="shared" si="758"/>
        <v>0</v>
      </c>
      <c r="L1572" s="32">
        <f t="shared" si="758"/>
        <v>21066</v>
      </c>
      <c r="M1572" s="32">
        <f>SUM(M1554:M1555)</f>
        <v>31599</v>
      </c>
      <c r="N1572" s="32"/>
      <c r="O1572" s="32">
        <f>SUM(O1554:O1555)</f>
        <v>1263.96</v>
      </c>
      <c r="P1572" s="32">
        <f>SUM(P1554:P1555)</f>
        <v>0</v>
      </c>
      <c r="Q1572" s="32"/>
      <c r="R1572" s="32">
        <f>SUM(R1554:R1555)</f>
        <v>0</v>
      </c>
      <c r="S1572" s="32">
        <f>SUM(S1554:S1555)</f>
        <v>0</v>
      </c>
      <c r="T1572" s="32"/>
      <c r="U1572" s="32"/>
      <c r="V1572" s="32">
        <f>SUM(V1554:V1555)</f>
        <v>3686.55</v>
      </c>
      <c r="W1572" s="32">
        <f>SUM(W1554:W1555)</f>
        <v>5482.43</v>
      </c>
      <c r="X1572" s="32">
        <f>SUM(X1554:X1555)</f>
        <v>42031.94</v>
      </c>
    </row>
    <row r="1573" spans="1:24" s="14" customFormat="1" ht="15">
      <c r="A1573" s="11"/>
      <c r="B1573" s="174"/>
      <c r="C1573" s="175"/>
      <c r="D1573" s="175"/>
      <c r="E1573" s="175"/>
      <c r="F1573" s="175"/>
      <c r="G1573" s="175"/>
      <c r="H1573" s="175"/>
      <c r="I1573" s="175"/>
      <c r="J1573" s="175"/>
      <c r="K1573" s="175"/>
      <c r="L1573" s="175"/>
      <c r="M1573" s="175"/>
      <c r="N1573" s="175"/>
      <c r="O1573" s="175"/>
      <c r="P1573" s="175"/>
      <c r="Q1573" s="175"/>
      <c r="R1573" s="175"/>
      <c r="S1573" s="175"/>
      <c r="T1573" s="175"/>
      <c r="U1573" s="175"/>
      <c r="V1573" s="175"/>
      <c r="W1573" s="175"/>
      <c r="X1573" s="175"/>
    </row>
    <row r="1574" spans="1:24" s="14" customFormat="1" ht="15.75">
      <c r="A1574" s="58"/>
      <c r="B1574" s="151" t="s">
        <v>55</v>
      </c>
      <c r="C1574" s="144">
        <f>C1540+C1562</f>
        <v>9</v>
      </c>
      <c r="D1574" s="150">
        <f>D1540</f>
        <v>0</v>
      </c>
      <c r="E1574" s="150">
        <f>E1540</f>
        <v>0</v>
      </c>
      <c r="F1574" s="150">
        <f>F1540</f>
        <v>0</v>
      </c>
      <c r="G1574" s="150">
        <f>G1540+G1562</f>
        <v>9</v>
      </c>
      <c r="H1574" s="150">
        <f>H1540</f>
        <v>9</v>
      </c>
      <c r="I1574" s="150">
        <f>I1540</f>
        <v>0</v>
      </c>
      <c r="J1574" s="150">
        <f>J1540</f>
        <v>0</v>
      </c>
      <c r="K1574" s="150">
        <f>K1540</f>
        <v>0</v>
      </c>
      <c r="L1574" s="150"/>
      <c r="M1574" s="150">
        <f>M1540+M1562</f>
        <v>281969.75</v>
      </c>
      <c r="N1574" s="150"/>
      <c r="O1574" s="150">
        <f>O1540</f>
        <v>42295.47</v>
      </c>
      <c r="P1574" s="150">
        <f>P1540</f>
        <v>0</v>
      </c>
      <c r="Q1574" s="150"/>
      <c r="R1574" s="150"/>
      <c r="S1574" s="150">
        <f>S1540</f>
        <v>0</v>
      </c>
      <c r="T1574" s="150"/>
      <c r="U1574" s="150"/>
      <c r="V1574" s="150">
        <f>V1540</f>
        <v>42295.47</v>
      </c>
      <c r="W1574" s="150">
        <f>W1540</f>
        <v>54984.11</v>
      </c>
      <c r="X1574" s="150">
        <f>X1540</f>
        <v>421544.8</v>
      </c>
    </row>
    <row r="1575" spans="1:24" s="27" customFormat="1" ht="15.75">
      <c r="A1575" s="58"/>
      <c r="B1575" s="151" t="s">
        <v>56</v>
      </c>
      <c r="C1575" s="144">
        <f>C1549+C1567</f>
        <v>15.5</v>
      </c>
      <c r="D1575" s="150">
        <f>D1549</f>
        <v>0</v>
      </c>
      <c r="E1575" s="150">
        <f>E1549</f>
        <v>0</v>
      </c>
      <c r="F1575" s="150">
        <f>F1549</f>
        <v>0</v>
      </c>
      <c r="G1575" s="150">
        <f>G1549+G1567</f>
        <v>15.5</v>
      </c>
      <c r="H1575" s="150">
        <f>H1549</f>
        <v>15.5</v>
      </c>
      <c r="I1575" s="150">
        <f>I1549</f>
        <v>0</v>
      </c>
      <c r="J1575" s="150">
        <f>J1549</f>
        <v>0</v>
      </c>
      <c r="K1575" s="150">
        <f>K1549</f>
        <v>0</v>
      </c>
      <c r="L1575" s="150"/>
      <c r="M1575" s="150">
        <f>M1549</f>
        <v>277002.5</v>
      </c>
      <c r="N1575" s="150"/>
      <c r="O1575" s="150">
        <f>O1549</f>
        <v>41550.380000000005</v>
      </c>
      <c r="P1575" s="150">
        <f>P1549</f>
        <v>0</v>
      </c>
      <c r="Q1575" s="150"/>
      <c r="R1575" s="150"/>
      <c r="S1575" s="150">
        <f>S1549</f>
        <v>23351.9</v>
      </c>
      <c r="T1575" s="150"/>
      <c r="U1575" s="150"/>
      <c r="V1575" s="150">
        <f>V1549</f>
        <v>40203.15</v>
      </c>
      <c r="W1575" s="150">
        <f>W1549</f>
        <v>57316.189999999995</v>
      </c>
      <c r="X1575" s="150">
        <f>X1549</f>
        <v>439424.11999999994</v>
      </c>
    </row>
    <row r="1576" spans="1:24" s="27" customFormat="1" ht="15.75">
      <c r="A1576" s="58"/>
      <c r="B1576" s="151" t="s">
        <v>57</v>
      </c>
      <c r="C1576" s="144">
        <f aca="true" t="shared" si="759" ref="C1576:K1576">C1552</f>
        <v>4.75</v>
      </c>
      <c r="D1576" s="150">
        <f t="shared" si="759"/>
        <v>0</v>
      </c>
      <c r="E1576" s="150">
        <f t="shared" si="759"/>
        <v>0</v>
      </c>
      <c r="F1576" s="150">
        <f t="shared" si="759"/>
        <v>0</v>
      </c>
      <c r="G1576" s="150">
        <f t="shared" si="759"/>
        <v>4.75</v>
      </c>
      <c r="H1576" s="150">
        <f t="shared" si="759"/>
        <v>4.75</v>
      </c>
      <c r="I1576" s="150">
        <f t="shared" si="759"/>
        <v>0</v>
      </c>
      <c r="J1576" s="150">
        <f t="shared" si="759"/>
        <v>0</v>
      </c>
      <c r="K1576" s="150">
        <f t="shared" si="759"/>
        <v>0</v>
      </c>
      <c r="L1576" s="150"/>
      <c r="M1576" s="150">
        <f>M1552</f>
        <v>58263.5</v>
      </c>
      <c r="N1576" s="150"/>
      <c r="O1576" s="150">
        <f>O1552</f>
        <v>8739.53</v>
      </c>
      <c r="P1576" s="150">
        <f>P1552</f>
        <v>0</v>
      </c>
      <c r="Q1576" s="150"/>
      <c r="R1576" s="150"/>
      <c r="S1576" s="150">
        <f>S1552</f>
        <v>0</v>
      </c>
      <c r="T1576" s="150"/>
      <c r="U1576" s="150"/>
      <c r="V1576" s="150">
        <f>V1552</f>
        <v>8739.53</v>
      </c>
      <c r="W1576" s="150">
        <f>W1552</f>
        <v>11361.38</v>
      </c>
      <c r="X1576" s="150">
        <f>X1552</f>
        <v>87103.94</v>
      </c>
    </row>
    <row r="1577" spans="1:24" s="90" customFormat="1" ht="15.75">
      <c r="A1577" s="58"/>
      <c r="B1577" s="151" t="s">
        <v>58</v>
      </c>
      <c r="C1577" s="144">
        <f aca="true" t="shared" si="760" ref="C1577:K1577">C1572</f>
        <v>3</v>
      </c>
      <c r="D1577" s="150">
        <f t="shared" si="760"/>
        <v>0</v>
      </c>
      <c r="E1577" s="150">
        <f t="shared" si="760"/>
        <v>0</v>
      </c>
      <c r="F1577" s="150">
        <f t="shared" si="760"/>
        <v>0</v>
      </c>
      <c r="G1577" s="150">
        <f t="shared" si="760"/>
        <v>3</v>
      </c>
      <c r="H1577" s="150">
        <f t="shared" si="760"/>
        <v>3</v>
      </c>
      <c r="I1577" s="150">
        <f t="shared" si="760"/>
        <v>0</v>
      </c>
      <c r="J1577" s="150">
        <f t="shared" si="760"/>
        <v>0</v>
      </c>
      <c r="K1577" s="150">
        <f t="shared" si="760"/>
        <v>0</v>
      </c>
      <c r="L1577" s="150"/>
      <c r="M1577" s="150">
        <f>M1572</f>
        <v>31599</v>
      </c>
      <c r="N1577" s="150"/>
      <c r="O1577" s="150">
        <f>O1572</f>
        <v>1263.96</v>
      </c>
      <c r="P1577" s="150">
        <f>P1572</f>
        <v>0</v>
      </c>
      <c r="Q1577" s="150"/>
      <c r="R1577" s="150"/>
      <c r="S1577" s="150">
        <f>S1572</f>
        <v>0</v>
      </c>
      <c r="T1577" s="150"/>
      <c r="U1577" s="150"/>
      <c r="V1577" s="150">
        <f>V1572</f>
        <v>3686.55</v>
      </c>
      <c r="W1577" s="150">
        <f>W1572</f>
        <v>5482.43</v>
      </c>
      <c r="X1577" s="150">
        <f>X1572</f>
        <v>42031.94</v>
      </c>
    </row>
    <row r="1578" spans="1:24" s="90" customFormat="1" ht="15.75">
      <c r="A1578" s="14"/>
      <c r="B1578" s="155" t="s">
        <v>59</v>
      </c>
      <c r="C1578" s="84">
        <f aca="true" t="shared" si="761" ref="C1578:K1578">SUM(C1574:C1577)</f>
        <v>32.25</v>
      </c>
      <c r="D1578" s="84">
        <f t="shared" si="761"/>
        <v>0</v>
      </c>
      <c r="E1578" s="84">
        <f t="shared" si="761"/>
        <v>0</v>
      </c>
      <c r="F1578" s="84">
        <f t="shared" si="761"/>
        <v>0</v>
      </c>
      <c r="G1578" s="84">
        <f t="shared" si="761"/>
        <v>32.25</v>
      </c>
      <c r="H1578" s="84">
        <f t="shared" si="761"/>
        <v>32.25</v>
      </c>
      <c r="I1578" s="84">
        <f t="shared" si="761"/>
        <v>0</v>
      </c>
      <c r="J1578" s="84">
        <f t="shared" si="761"/>
        <v>0</v>
      </c>
      <c r="K1578" s="84">
        <f t="shared" si="761"/>
        <v>0</v>
      </c>
      <c r="L1578" s="84"/>
      <c r="M1578" s="84">
        <f>SUM(M1574:M1577)</f>
        <v>648834.75</v>
      </c>
      <c r="N1578" s="84"/>
      <c r="O1578" s="84">
        <f aca="true" t="shared" si="762" ref="O1578:X1578">SUM(O1574:O1577)</f>
        <v>93849.34000000001</v>
      </c>
      <c r="P1578" s="84">
        <f t="shared" si="762"/>
        <v>0</v>
      </c>
      <c r="Q1578" s="84"/>
      <c r="R1578" s="84"/>
      <c r="S1578" s="84">
        <f t="shared" si="762"/>
        <v>23351.9</v>
      </c>
      <c r="T1578" s="84"/>
      <c r="U1578" s="84"/>
      <c r="V1578" s="84">
        <f t="shared" si="762"/>
        <v>94924.7</v>
      </c>
      <c r="W1578" s="84">
        <f t="shared" si="762"/>
        <v>129144.10999999999</v>
      </c>
      <c r="X1578" s="84">
        <f t="shared" si="762"/>
        <v>990104.7999999998</v>
      </c>
    </row>
    <row r="1579" spans="1:24" s="132" customFormat="1" ht="12.75">
      <c r="A1579" s="14"/>
      <c r="B1579" s="73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57"/>
      <c r="V1579" s="57"/>
      <c r="W1579" s="57"/>
      <c r="X1579" s="57"/>
    </row>
    <row r="1580" spans="1:24" s="28" customFormat="1" ht="18">
      <c r="A1580" s="140"/>
      <c r="B1580" s="295" t="s">
        <v>178</v>
      </c>
      <c r="C1580" s="295"/>
      <c r="D1580" s="295"/>
      <c r="E1580" s="295"/>
      <c r="F1580" s="295"/>
      <c r="G1580" s="295"/>
      <c r="H1580" s="295"/>
      <c r="I1580" s="295"/>
      <c r="J1580" s="295"/>
      <c r="K1580" s="295"/>
      <c r="L1580" s="295"/>
      <c r="M1580" s="295"/>
      <c r="N1580" s="295"/>
      <c r="O1580" s="295"/>
      <c r="P1580" s="295"/>
      <c r="Q1580" s="295"/>
      <c r="R1580" s="295"/>
      <c r="S1580" s="295"/>
      <c r="T1580" s="295"/>
      <c r="U1580" s="295"/>
      <c r="V1580" s="295"/>
      <c r="W1580" s="295"/>
      <c r="X1580" s="295"/>
    </row>
    <row r="1581" spans="1:24" s="17" customFormat="1" ht="15.75">
      <c r="A1581" s="141"/>
      <c r="B1581" s="91"/>
      <c r="C1581" s="91"/>
      <c r="D1581" s="91"/>
      <c r="E1581" s="91"/>
      <c r="F1581" s="91"/>
      <c r="G1581" s="91"/>
      <c r="H1581" s="91"/>
      <c r="I1581" s="91"/>
      <c r="J1581" s="91"/>
      <c r="K1581" s="91"/>
      <c r="L1581" s="91"/>
      <c r="M1581" s="91"/>
      <c r="N1581" s="91"/>
      <c r="O1581" s="91"/>
      <c r="P1581" s="91"/>
      <c r="Q1581" s="91"/>
      <c r="R1581" s="91"/>
      <c r="S1581" s="91"/>
      <c r="T1581" s="91"/>
      <c r="U1581" s="91"/>
      <c r="V1581" s="91"/>
      <c r="W1581" s="91"/>
      <c r="X1581" s="91"/>
    </row>
    <row r="1582" spans="1:24" s="17" customFormat="1" ht="26.25" customHeight="1">
      <c r="A1582" s="308" t="s">
        <v>52</v>
      </c>
      <c r="B1582" s="284" t="s">
        <v>0</v>
      </c>
      <c r="C1582" s="284" t="s">
        <v>51</v>
      </c>
      <c r="D1582" s="284"/>
      <c r="E1582" s="284"/>
      <c r="F1582" s="284"/>
      <c r="G1582" s="284"/>
      <c r="H1582" s="284"/>
      <c r="I1582" s="284"/>
      <c r="J1582" s="284"/>
      <c r="K1582" s="284"/>
      <c r="L1582" s="284" t="s">
        <v>105</v>
      </c>
      <c r="M1582" s="284" t="s">
        <v>71</v>
      </c>
      <c r="N1582" s="285" t="s">
        <v>72</v>
      </c>
      <c r="O1582" s="286"/>
      <c r="P1582" s="286"/>
      <c r="Q1582" s="287"/>
      <c r="R1582" s="284" t="s">
        <v>74</v>
      </c>
      <c r="S1582" s="284"/>
      <c r="T1582" s="284"/>
      <c r="U1582" s="284"/>
      <c r="V1582" s="284"/>
      <c r="W1582" s="288" t="s">
        <v>75</v>
      </c>
      <c r="X1582" s="284" t="s">
        <v>76</v>
      </c>
    </row>
    <row r="1583" spans="1:24" s="17" customFormat="1" ht="74.25" customHeight="1">
      <c r="A1583" s="283"/>
      <c r="B1583" s="284"/>
      <c r="C1583" s="157" t="s">
        <v>48</v>
      </c>
      <c r="D1583" s="290" t="s">
        <v>49</v>
      </c>
      <c r="E1583" s="290"/>
      <c r="F1583" s="290"/>
      <c r="G1583" s="291" t="s">
        <v>39</v>
      </c>
      <c r="H1583" s="291"/>
      <c r="I1583" s="291"/>
      <c r="J1583" s="291"/>
      <c r="K1583" s="157" t="s">
        <v>50</v>
      </c>
      <c r="L1583" s="284"/>
      <c r="M1583" s="284"/>
      <c r="N1583" s="284" t="s">
        <v>157</v>
      </c>
      <c r="O1583" s="284"/>
      <c r="P1583" s="130" t="s">
        <v>73</v>
      </c>
      <c r="Q1583" s="129" t="s">
        <v>195</v>
      </c>
      <c r="R1583" s="284" t="s">
        <v>158</v>
      </c>
      <c r="S1583" s="284"/>
      <c r="T1583" s="130" t="s">
        <v>77</v>
      </c>
      <c r="U1583" s="284" t="s">
        <v>159</v>
      </c>
      <c r="V1583" s="284"/>
      <c r="W1583" s="289"/>
      <c r="X1583" s="284"/>
    </row>
    <row r="1584" spans="1:24" s="10" customFormat="1" ht="15">
      <c r="A1584" s="133"/>
      <c r="B1584" s="160"/>
      <c r="C1584" s="161"/>
      <c r="D1584" s="161" t="s">
        <v>48</v>
      </c>
      <c r="E1584" s="161" t="s">
        <v>196</v>
      </c>
      <c r="F1584" s="161" t="s">
        <v>197</v>
      </c>
      <c r="G1584" s="161" t="s">
        <v>48</v>
      </c>
      <c r="H1584" s="161" t="s">
        <v>196</v>
      </c>
      <c r="I1584" s="161" t="s">
        <v>197</v>
      </c>
      <c r="J1584" s="162" t="s">
        <v>69</v>
      </c>
      <c r="K1584" s="161"/>
      <c r="L1584" s="160"/>
      <c r="M1584" s="160"/>
      <c r="N1584" s="160"/>
      <c r="O1584" s="160"/>
      <c r="P1584" s="160"/>
      <c r="Q1584" s="160"/>
      <c r="R1584" s="160"/>
      <c r="S1584" s="160"/>
      <c r="T1584" s="160"/>
      <c r="U1584" s="160"/>
      <c r="V1584" s="160"/>
      <c r="W1584" s="160"/>
      <c r="X1584" s="160"/>
    </row>
    <row r="1585" spans="1:24" s="10" customFormat="1" ht="14.25" customHeight="1">
      <c r="A1585" s="9"/>
      <c r="B1585" s="257" t="s">
        <v>218</v>
      </c>
      <c r="C1585" s="32">
        <f>C1586+C1587+C1588+C1589</f>
        <v>293.75</v>
      </c>
      <c r="D1585" s="32">
        <f aca="true" t="shared" si="763" ref="D1585:K1585">D1586+D1587+D1588+D1589</f>
        <v>0.5</v>
      </c>
      <c r="E1585" s="32">
        <f t="shared" si="763"/>
        <v>0.5</v>
      </c>
      <c r="F1585" s="32">
        <f t="shared" si="763"/>
        <v>0</v>
      </c>
      <c r="G1585" s="32">
        <f t="shared" si="763"/>
        <v>293.25</v>
      </c>
      <c r="H1585" s="32">
        <f t="shared" si="763"/>
        <v>293.25</v>
      </c>
      <c r="I1585" s="32">
        <f t="shared" si="763"/>
        <v>0</v>
      </c>
      <c r="J1585" s="32">
        <f t="shared" si="763"/>
        <v>0</v>
      </c>
      <c r="K1585" s="32">
        <f t="shared" si="763"/>
        <v>0</v>
      </c>
      <c r="L1585" s="32"/>
      <c r="M1585" s="32">
        <f aca="true" t="shared" si="764" ref="M1585:X1585">M1586+M1587+M1588+M1589</f>
        <v>5295470.5</v>
      </c>
      <c r="N1585" s="32">
        <f t="shared" si="764"/>
        <v>88</v>
      </c>
      <c r="O1585" s="32">
        <f t="shared" si="764"/>
        <v>587340.76</v>
      </c>
      <c r="P1585" s="32"/>
      <c r="Q1585" s="32"/>
      <c r="R1585" s="32"/>
      <c r="S1585" s="32">
        <f t="shared" si="764"/>
        <v>164741.71000000002</v>
      </c>
      <c r="T1585" s="32"/>
      <c r="U1585" s="32"/>
      <c r="V1585" s="32">
        <f t="shared" si="764"/>
        <v>713119.4200000002</v>
      </c>
      <c r="W1585" s="32">
        <f t="shared" si="764"/>
        <v>1014100.9299999998</v>
      </c>
      <c r="X1585" s="32">
        <f t="shared" si="764"/>
        <v>7774773.319999999</v>
      </c>
    </row>
    <row r="1586" spans="1:24" s="142" customFormat="1" ht="14.25" customHeight="1">
      <c r="A1586" s="9"/>
      <c r="B1586" s="257" t="s">
        <v>1</v>
      </c>
      <c r="C1586" s="32">
        <f>C1574+C1500+C1451+C1418+C1359+C1287+C1246+C1225+C1387+C1325</f>
        <v>58.25</v>
      </c>
      <c r="D1586" s="32">
        <f aca="true" t="shared" si="765" ref="D1586:K1586">D1574+D1500+D1451+D1418+D1359+D1287+D1246+D1225+D1387+D1325</f>
        <v>0</v>
      </c>
      <c r="E1586" s="32">
        <f t="shared" si="765"/>
        <v>0</v>
      </c>
      <c r="F1586" s="32">
        <f t="shared" si="765"/>
        <v>0</v>
      </c>
      <c r="G1586" s="32">
        <f t="shared" si="765"/>
        <v>58.25</v>
      </c>
      <c r="H1586" s="32">
        <f t="shared" si="765"/>
        <v>58.25</v>
      </c>
      <c r="I1586" s="32">
        <f t="shared" si="765"/>
        <v>0</v>
      </c>
      <c r="J1586" s="32">
        <f t="shared" si="765"/>
        <v>0</v>
      </c>
      <c r="K1586" s="32">
        <f t="shared" si="765"/>
        <v>0</v>
      </c>
      <c r="L1586" s="32"/>
      <c r="M1586" s="32">
        <f>M1574+M1500+M1451+M1418+M1359+M1287+M1246+M1225+M1387+M1325</f>
        <v>1766194.5</v>
      </c>
      <c r="N1586" s="32">
        <f>N1574+N1500+N1451+N1418+N1359+N1287+N1246+N1225+N1387+N1325</f>
        <v>36</v>
      </c>
      <c r="O1586" s="32">
        <f>O1574+O1500+O1451+O1418+O1359+O1287+O1246+O1225+O1387+O1325</f>
        <v>215928.37</v>
      </c>
      <c r="P1586" s="32">
        <f>P1574+P1500+P1451+P1418+P1359+P1287+P1246+P1225+P1387+P1325</f>
        <v>0</v>
      </c>
      <c r="Q1586" s="32"/>
      <c r="R1586" s="32"/>
      <c r="S1586" s="32">
        <f>S1574+S1500+S1451+S1418+S1359+S1287+S1246+S1225+S1387+S1325</f>
        <v>5950.5</v>
      </c>
      <c r="T1586" s="32">
        <f>T1574+T1500+T1451+T1418+T1359+T1287+T1246+T1225+T1387+T1325</f>
        <v>0</v>
      </c>
      <c r="U1586" s="32"/>
      <c r="V1586" s="32">
        <f>V1574+V1500+V1451+V1418+V1359+V1287+V1246+V1225+V1387+V1325</f>
        <v>248145.21000000002</v>
      </c>
      <c r="W1586" s="32">
        <f>W1574+W1500+W1451+W1418+W1359+W1287+W1246+W1225+W1387+W1325</f>
        <v>335432.81999999995</v>
      </c>
      <c r="X1586" s="32">
        <f>X1574+X1500+X1451+X1418+X1359+X1287+X1246+X1225+X1387+X1325</f>
        <v>2571651.3999999994</v>
      </c>
    </row>
    <row r="1587" spans="1:24" s="142" customFormat="1" ht="14.25" customHeight="1">
      <c r="A1587" s="9"/>
      <c r="B1587" s="257" t="s">
        <v>2</v>
      </c>
      <c r="C1587" s="32">
        <f>C1575+C1501+C1452+C1419+C1360+C1288+C1247+C1226+C1388+C1524+C1326</f>
        <v>145.75</v>
      </c>
      <c r="D1587" s="32">
        <f aca="true" t="shared" si="766" ref="D1587:K1587">D1575+D1501+D1452+D1419+D1360+D1288+D1247+D1226+D1388+D1524+D1326</f>
        <v>0.25</v>
      </c>
      <c r="E1587" s="32">
        <f t="shared" si="766"/>
        <v>0.25</v>
      </c>
      <c r="F1587" s="32">
        <f t="shared" si="766"/>
        <v>0</v>
      </c>
      <c r="G1587" s="32">
        <f t="shared" si="766"/>
        <v>145.5</v>
      </c>
      <c r="H1587" s="32">
        <f t="shared" si="766"/>
        <v>145.5</v>
      </c>
      <c r="I1587" s="32">
        <f t="shared" si="766"/>
        <v>0</v>
      </c>
      <c r="J1587" s="32">
        <f t="shared" si="766"/>
        <v>0</v>
      </c>
      <c r="K1587" s="32">
        <f t="shared" si="766"/>
        <v>0</v>
      </c>
      <c r="L1587" s="32"/>
      <c r="M1587" s="32">
        <f aca="true" t="shared" si="767" ref="M1587:P1588">M1575+M1501+M1452+M1419+M1360+M1288+M1247+M1226+M1388+M1524+M1326</f>
        <v>2463685</v>
      </c>
      <c r="N1587" s="32">
        <f t="shared" si="767"/>
        <v>28</v>
      </c>
      <c r="O1587" s="32">
        <f t="shared" si="767"/>
        <v>274757.52</v>
      </c>
      <c r="P1587" s="32">
        <f t="shared" si="767"/>
        <v>0</v>
      </c>
      <c r="Q1587" s="32"/>
      <c r="R1587" s="32"/>
      <c r="S1587" s="32">
        <f>S1575+S1501+S1452+S1419+S1360+S1288+S1247+S1226+S1388+S1524+S1326</f>
        <v>158791.21000000002</v>
      </c>
      <c r="T1587" s="32">
        <f>T1575+T1501+T1452+T1419+T1360+T1288+T1247+T1226+T1388+T1524+T1326</f>
        <v>0</v>
      </c>
      <c r="U1587" s="32"/>
      <c r="V1587" s="32">
        <f aca="true" t="shared" si="768" ref="V1587:X1588">V1575+V1501+V1452+V1419+V1360+V1288+V1247+V1226+V1388+V1524+V1326</f>
        <v>333903.24000000005</v>
      </c>
      <c r="W1587" s="32">
        <f t="shared" si="768"/>
        <v>484670.57</v>
      </c>
      <c r="X1587" s="32">
        <f t="shared" si="768"/>
        <v>3715807.54</v>
      </c>
    </row>
    <row r="1588" spans="1:24" s="142" customFormat="1" ht="14.25" customHeight="1">
      <c r="A1588" s="9"/>
      <c r="B1588" s="257" t="s">
        <v>3</v>
      </c>
      <c r="C1588" s="32">
        <f>C1576+C1502+C1453+C1420+C1361+C1289+C1248+C1227+C1389+C1525+C1327</f>
        <v>42.75</v>
      </c>
      <c r="D1588" s="32">
        <f aca="true" t="shared" si="769" ref="D1588:K1588">D1576+D1502+D1453+D1420+D1361+D1289+D1248+D1227+D1389+D1525+D1327</f>
        <v>0.25</v>
      </c>
      <c r="E1588" s="32">
        <f t="shared" si="769"/>
        <v>0.25</v>
      </c>
      <c r="F1588" s="32">
        <f t="shared" si="769"/>
        <v>0</v>
      </c>
      <c r="G1588" s="32">
        <f t="shared" si="769"/>
        <v>42.5</v>
      </c>
      <c r="H1588" s="32">
        <f t="shared" si="769"/>
        <v>42.5</v>
      </c>
      <c r="I1588" s="32">
        <f t="shared" si="769"/>
        <v>0</v>
      </c>
      <c r="J1588" s="32">
        <f t="shared" si="769"/>
        <v>0</v>
      </c>
      <c r="K1588" s="32">
        <f t="shared" si="769"/>
        <v>0</v>
      </c>
      <c r="L1588" s="32"/>
      <c r="M1588" s="32">
        <f t="shared" si="767"/>
        <v>524371.5</v>
      </c>
      <c r="N1588" s="32">
        <f t="shared" si="767"/>
        <v>4</v>
      </c>
      <c r="O1588" s="32">
        <f t="shared" si="767"/>
        <v>58815.479999999996</v>
      </c>
      <c r="P1588" s="32">
        <f t="shared" si="767"/>
        <v>0</v>
      </c>
      <c r="Q1588" s="32"/>
      <c r="R1588" s="32"/>
      <c r="S1588" s="32">
        <f>S1576+S1502+S1453+S1420+S1361+S1289+S1248+S1227+S1389+S1525+S1327</f>
        <v>0</v>
      </c>
      <c r="T1588" s="32">
        <f>T1576+T1502+T1453+T1420+T1361+T1289+T1248+T1227+T1389+T1525+T1327</f>
        <v>0</v>
      </c>
      <c r="U1588" s="32"/>
      <c r="V1588" s="32">
        <f t="shared" si="768"/>
        <v>72369.42</v>
      </c>
      <c r="W1588" s="32">
        <f t="shared" si="768"/>
        <v>98333.47</v>
      </c>
      <c r="X1588" s="32">
        <f t="shared" si="768"/>
        <v>753889.87</v>
      </c>
    </row>
    <row r="1589" spans="1:24" s="251" customFormat="1" ht="14.25" customHeight="1">
      <c r="A1589" s="198"/>
      <c r="B1589" s="257" t="s">
        <v>4</v>
      </c>
      <c r="C1589" s="32">
        <f>C1577+C1503+C1454+C1421+C1362+C1290+C1228+C1390+C1526+C1328</f>
        <v>47</v>
      </c>
      <c r="D1589" s="32">
        <f aca="true" t="shared" si="770" ref="D1589:K1589">D1577+D1503+D1454+D1421+D1362+D1290+D1228+D1390+D1526+D1328</f>
        <v>0</v>
      </c>
      <c r="E1589" s="32">
        <f t="shared" si="770"/>
        <v>0</v>
      </c>
      <c r="F1589" s="32">
        <f t="shared" si="770"/>
        <v>0</v>
      </c>
      <c r="G1589" s="32">
        <f t="shared" si="770"/>
        <v>47</v>
      </c>
      <c r="H1589" s="32">
        <f t="shared" si="770"/>
        <v>47</v>
      </c>
      <c r="I1589" s="32">
        <f t="shared" si="770"/>
        <v>0</v>
      </c>
      <c r="J1589" s="32">
        <f t="shared" si="770"/>
        <v>0</v>
      </c>
      <c r="K1589" s="32">
        <f t="shared" si="770"/>
        <v>0</v>
      </c>
      <c r="L1589" s="32"/>
      <c r="M1589" s="32">
        <f>M1577+M1503+M1454+M1421+M1362+M1290+M1228+M1390+M1526+M1328</f>
        <v>541219.5</v>
      </c>
      <c r="N1589" s="32">
        <f>N1577+N1503+N1454+N1421+N1362+N1290+N1228+N1390+N1526+N1328</f>
        <v>20</v>
      </c>
      <c r="O1589" s="32">
        <f>O1577+O1503+O1454+O1421+O1362+O1290+O1228+O1390+O1526+O1328</f>
        <v>37839.39</v>
      </c>
      <c r="P1589" s="32">
        <f>P1577+P1503+P1454+P1421+P1362+P1290+P1228+P1390+P1526+P1328</f>
        <v>0</v>
      </c>
      <c r="Q1589" s="32"/>
      <c r="R1589" s="32"/>
      <c r="S1589" s="32">
        <f>S1577+S1503+S1454+S1421+S1362+S1290+S1228+S1390+S1526+S1328</f>
        <v>0</v>
      </c>
      <c r="T1589" s="32">
        <f>T1577+T1503+T1454+T1421+T1362+T1290+T1228+T1390+T1526+T1328</f>
        <v>0</v>
      </c>
      <c r="U1589" s="32"/>
      <c r="V1589" s="32">
        <f>V1577+V1503+V1454+V1421+V1362+V1290+V1228+V1390+V1526+V1328</f>
        <v>58701.549999999996</v>
      </c>
      <c r="W1589" s="32">
        <f>W1577+W1503+W1454+W1421+W1362+W1290+W1228+W1390+W1526+W1328</f>
        <v>95664.06999999999</v>
      </c>
      <c r="X1589" s="32">
        <f>X1577+X1503+X1454+X1421+X1362+X1290+X1228+X1390+X1526+X1328</f>
        <v>733424.51</v>
      </c>
    </row>
    <row r="1590" spans="1:24" s="90" customFormat="1" ht="81" customHeight="1">
      <c r="A1590" s="12"/>
      <c r="B1590" s="81"/>
      <c r="C1590" s="82"/>
      <c r="D1590" s="82"/>
      <c r="E1590" s="82"/>
      <c r="F1590" s="82"/>
      <c r="G1590" s="82"/>
      <c r="H1590" s="82"/>
      <c r="I1590" s="82"/>
      <c r="J1590" s="82"/>
      <c r="K1590" s="82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</row>
    <row r="1591" spans="1:24" s="132" customFormat="1" ht="12.75">
      <c r="A1591" s="14"/>
      <c r="B1591" s="50"/>
      <c r="C1591" s="41"/>
      <c r="D1591" s="41"/>
      <c r="E1591" s="41"/>
      <c r="F1591" s="41"/>
      <c r="G1591" s="41"/>
      <c r="H1591" s="41"/>
      <c r="I1591" s="41"/>
      <c r="J1591" s="41"/>
      <c r="K1591" s="41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</row>
    <row r="1592" spans="1:24" s="8" customFormat="1" ht="18">
      <c r="A1592" s="14"/>
      <c r="B1592" s="282" t="s">
        <v>198</v>
      </c>
      <c r="C1592" s="282"/>
      <c r="D1592" s="282"/>
      <c r="E1592" s="282"/>
      <c r="F1592" s="282"/>
      <c r="G1592" s="282"/>
      <c r="H1592" s="282"/>
      <c r="I1592" s="282"/>
      <c r="J1592" s="282"/>
      <c r="K1592" s="282"/>
      <c r="L1592" s="282"/>
      <c r="M1592" s="282"/>
      <c r="N1592" s="282"/>
      <c r="O1592" s="282"/>
      <c r="P1592" s="282"/>
      <c r="Q1592" s="282"/>
      <c r="R1592" s="282"/>
      <c r="S1592" s="282"/>
      <c r="T1592" s="282"/>
      <c r="U1592" s="282"/>
      <c r="V1592" s="282"/>
      <c r="W1592" s="282"/>
      <c r="X1592" s="282"/>
    </row>
    <row r="1593" spans="1:24" s="8" customFormat="1" ht="12.75">
      <c r="A1593" s="14"/>
      <c r="B1593" s="50"/>
      <c r="C1593" s="41"/>
      <c r="D1593" s="41"/>
      <c r="E1593" s="41"/>
      <c r="F1593" s="41"/>
      <c r="G1593" s="41"/>
      <c r="H1593" s="41"/>
      <c r="I1593" s="41"/>
      <c r="J1593" s="41"/>
      <c r="K1593" s="41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</row>
    <row r="1594" spans="1:24" s="8" customFormat="1" ht="15">
      <c r="A1594" s="283" t="s">
        <v>52</v>
      </c>
      <c r="B1594" s="284" t="s">
        <v>0</v>
      </c>
      <c r="C1594" s="284" t="s">
        <v>51</v>
      </c>
      <c r="D1594" s="284"/>
      <c r="E1594" s="284"/>
      <c r="F1594" s="284"/>
      <c r="G1594" s="284"/>
      <c r="H1594" s="284"/>
      <c r="I1594" s="284"/>
      <c r="J1594" s="284"/>
      <c r="K1594" s="284"/>
      <c r="L1594" s="284" t="s">
        <v>105</v>
      </c>
      <c r="M1594" s="284" t="s">
        <v>71</v>
      </c>
      <c r="N1594" s="285" t="s">
        <v>72</v>
      </c>
      <c r="O1594" s="286"/>
      <c r="P1594" s="286"/>
      <c r="Q1594" s="287"/>
      <c r="R1594" s="284" t="s">
        <v>74</v>
      </c>
      <c r="S1594" s="284"/>
      <c r="T1594" s="284"/>
      <c r="U1594" s="284"/>
      <c r="V1594" s="284"/>
      <c r="W1594" s="288" t="s">
        <v>75</v>
      </c>
      <c r="X1594" s="284" t="s">
        <v>76</v>
      </c>
    </row>
    <row r="1595" spans="1:24" s="8" customFormat="1" ht="98.25" customHeight="1">
      <c r="A1595" s="283"/>
      <c r="B1595" s="284"/>
      <c r="C1595" s="157" t="s">
        <v>48</v>
      </c>
      <c r="D1595" s="290" t="s">
        <v>49</v>
      </c>
      <c r="E1595" s="290"/>
      <c r="F1595" s="290"/>
      <c r="G1595" s="291" t="s">
        <v>39</v>
      </c>
      <c r="H1595" s="291"/>
      <c r="I1595" s="291"/>
      <c r="J1595" s="291"/>
      <c r="K1595" s="157" t="s">
        <v>50</v>
      </c>
      <c r="L1595" s="284"/>
      <c r="M1595" s="284"/>
      <c r="N1595" s="284" t="s">
        <v>157</v>
      </c>
      <c r="O1595" s="284"/>
      <c r="P1595" s="130" t="s">
        <v>73</v>
      </c>
      <c r="Q1595" s="129" t="s">
        <v>195</v>
      </c>
      <c r="R1595" s="284" t="s">
        <v>158</v>
      </c>
      <c r="S1595" s="284"/>
      <c r="T1595" s="130" t="s">
        <v>77</v>
      </c>
      <c r="U1595" s="284" t="s">
        <v>159</v>
      </c>
      <c r="V1595" s="284"/>
      <c r="W1595" s="289"/>
      <c r="X1595" s="284"/>
    </row>
    <row r="1596" spans="1:24" s="8" customFormat="1" ht="12.75">
      <c r="A1596" s="133"/>
      <c r="B1596" s="133"/>
      <c r="C1596" s="134"/>
      <c r="D1596" s="134" t="s">
        <v>48</v>
      </c>
      <c r="E1596" s="134" t="s">
        <v>196</v>
      </c>
      <c r="F1596" s="134" t="s">
        <v>197</v>
      </c>
      <c r="G1596" s="134" t="s">
        <v>48</v>
      </c>
      <c r="H1596" s="134" t="s">
        <v>196</v>
      </c>
      <c r="I1596" s="134" t="s">
        <v>197</v>
      </c>
      <c r="J1596" s="135" t="s">
        <v>69</v>
      </c>
      <c r="K1596" s="134"/>
      <c r="L1596" s="133"/>
      <c r="M1596" s="133"/>
      <c r="N1596" s="133"/>
      <c r="O1596" s="133"/>
      <c r="P1596" s="136"/>
      <c r="Q1596" s="137"/>
      <c r="R1596" s="133"/>
      <c r="S1596" s="133"/>
      <c r="T1596" s="136"/>
      <c r="U1596" s="133"/>
      <c r="V1596" s="133"/>
      <c r="W1596" s="133"/>
      <c r="X1596" s="133"/>
    </row>
    <row r="1597" spans="1:24" s="19" customFormat="1" ht="18">
      <c r="A1597" s="58"/>
      <c r="B1597" s="83" t="s">
        <v>215</v>
      </c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  <c r="Q1597" s="58"/>
      <c r="R1597" s="58"/>
      <c r="S1597" s="58"/>
      <c r="T1597" s="58"/>
      <c r="U1597" s="58"/>
      <c r="V1597" s="58"/>
      <c r="W1597" s="58"/>
      <c r="X1597" s="58"/>
    </row>
    <row r="1598" spans="1:24" ht="15" customHeight="1">
      <c r="A1598" s="58"/>
      <c r="B1598" s="181" t="s">
        <v>55</v>
      </c>
      <c r="C1598" s="226">
        <f>C823+C798+C767+C1159+C708+C64+C40+C1586+C1188+C1049+C1022</f>
        <v>114.25</v>
      </c>
      <c r="D1598" s="226">
        <f aca="true" t="shared" si="771" ref="D1598:K1598">D823+D798+D767+D1159+D708+D64+D40+D1586+D1188</f>
        <v>2</v>
      </c>
      <c r="E1598" s="226">
        <f t="shared" si="771"/>
        <v>0</v>
      </c>
      <c r="F1598" s="226">
        <f t="shared" si="771"/>
        <v>2</v>
      </c>
      <c r="G1598" s="226">
        <f t="shared" si="771"/>
        <v>112</v>
      </c>
      <c r="H1598" s="226">
        <f t="shared" si="771"/>
        <v>87.75</v>
      </c>
      <c r="I1598" s="226">
        <f t="shared" si="771"/>
        <v>22.75</v>
      </c>
      <c r="J1598" s="226">
        <f t="shared" si="771"/>
        <v>1.5</v>
      </c>
      <c r="K1598" s="226">
        <f t="shared" si="771"/>
        <v>0.25</v>
      </c>
      <c r="L1598" s="179"/>
      <c r="M1598" s="179">
        <f>M823+M798+M767+M1159+M708+M64+M40+M1586+M1188</f>
        <v>3426562</v>
      </c>
      <c r="N1598" s="179"/>
      <c r="O1598" s="179">
        <f>O823+O798+O767+O1159+O708+O64+O40+O1586+O1188</f>
        <v>451874.98000000004</v>
      </c>
      <c r="P1598" s="179"/>
      <c r="Q1598" s="179"/>
      <c r="R1598" s="179"/>
      <c r="S1598" s="179">
        <f>S823+S798+S767+S1159+S708+S64+S40+S1586+S1188</f>
        <v>85073.86000000002</v>
      </c>
      <c r="T1598" s="179"/>
      <c r="U1598" s="179"/>
      <c r="V1598" s="179">
        <f>V823+V798+V767+V1159+V708+V64+V40+V1586+V1188</f>
        <v>453785.51000000007</v>
      </c>
      <c r="W1598" s="179">
        <f>W823+W798+W767+W1159+W708+W64+W40+W1586+W1188</f>
        <v>662594.51</v>
      </c>
      <c r="X1598" s="179">
        <f>X823+X798+X767+X1159+X708+X64+X40+X1586+X1188</f>
        <v>5079890.859999999</v>
      </c>
    </row>
    <row r="1599" spans="1:24" ht="36" customHeight="1">
      <c r="A1599" s="58"/>
      <c r="B1599" s="181" t="s">
        <v>56</v>
      </c>
      <c r="C1599" s="226">
        <f>C1587+C824+C799+C768+C1160+C709+C843+C65+C41+C856+C1189+C1050+C1023</f>
        <v>259</v>
      </c>
      <c r="D1599" s="226">
        <f aca="true" t="shared" si="772" ref="D1599:K1599">D1587+D824+D799+D768+D1160+D709+D843+D65+D41+D856+D1189</f>
        <v>5.25</v>
      </c>
      <c r="E1599" s="226">
        <f t="shared" si="772"/>
        <v>0.25</v>
      </c>
      <c r="F1599" s="226">
        <f t="shared" si="772"/>
        <v>5</v>
      </c>
      <c r="G1599" s="226">
        <f t="shared" si="772"/>
        <v>252.75</v>
      </c>
      <c r="H1599" s="226">
        <f t="shared" si="772"/>
        <v>191</v>
      </c>
      <c r="I1599" s="226">
        <f t="shared" si="772"/>
        <v>59</v>
      </c>
      <c r="J1599" s="226">
        <f t="shared" si="772"/>
        <v>2.75</v>
      </c>
      <c r="K1599" s="226">
        <f t="shared" si="772"/>
        <v>1</v>
      </c>
      <c r="L1599" s="179"/>
      <c r="M1599" s="179">
        <f>M1587+M824+M799+M768+M1160+M709+M843+M65+M41+M856+M1189</f>
        <v>4343564.5</v>
      </c>
      <c r="N1599" s="179"/>
      <c r="O1599" s="179">
        <f>O1587+O824+O799+O768+O1160+O709+O843+O65+O41+O856+O1189</f>
        <v>517355.32000000007</v>
      </c>
      <c r="P1599" s="179"/>
      <c r="Q1599" s="179"/>
      <c r="R1599" s="179"/>
      <c r="S1599" s="179">
        <f>S1587+S824+S799+S768+S1160+S709+S843+S65+S41+S856+S1189</f>
        <v>299665.11000000004</v>
      </c>
      <c r="T1599" s="179"/>
      <c r="U1599" s="179"/>
      <c r="V1599" s="179">
        <f>V1587+V824+V799+V768+V1160+V709+V843+V65+V41+V856+V1189</f>
        <v>609078.6000000001</v>
      </c>
      <c r="W1599" s="179">
        <f>W1587+W824+W799+W768+W1160+W709+W843+W65+W41+W856+W1189</f>
        <v>865449.63</v>
      </c>
      <c r="X1599" s="179">
        <f>X1587+X824+X799+X768+X1160+X709+X843+X65+X41+X856+X1189</f>
        <v>6635113.159999999</v>
      </c>
    </row>
    <row r="1600" spans="1:24" ht="36" customHeight="1">
      <c r="A1600" s="58"/>
      <c r="B1600" s="181" t="s">
        <v>57</v>
      </c>
      <c r="C1600" s="226">
        <f>C1588+C769+C1161+C710+C800+C1190+C1051+C1024</f>
        <v>56.25</v>
      </c>
      <c r="D1600" s="226">
        <f aca="true" t="shared" si="773" ref="D1600:I1600">D1588+D769+D1161+D710+D800+D1190</f>
        <v>1.25</v>
      </c>
      <c r="E1600" s="226">
        <f t="shared" si="773"/>
        <v>0.25</v>
      </c>
      <c r="F1600" s="226">
        <f t="shared" si="773"/>
        <v>1</v>
      </c>
      <c r="G1600" s="226">
        <f t="shared" si="773"/>
        <v>55</v>
      </c>
      <c r="H1600" s="226">
        <f t="shared" si="773"/>
        <v>51.25</v>
      </c>
      <c r="I1600" s="226">
        <f t="shared" si="773"/>
        <v>3.5</v>
      </c>
      <c r="J1600" s="226">
        <f>J1588+J769+J1161+J710+J800+J1190+J1051</f>
        <v>0.25</v>
      </c>
      <c r="K1600" s="226">
        <f>K1588+K769+K1161+K710+K800+K1190</f>
        <v>0</v>
      </c>
      <c r="L1600" s="179"/>
      <c r="M1600" s="179">
        <f>M1588+M769+M1161+M710+M800+M1190</f>
        <v>689962.5</v>
      </c>
      <c r="N1600" s="179"/>
      <c r="O1600" s="179">
        <f>O1588+O769+O1161+O710+O800+O1190</f>
        <v>97576.05</v>
      </c>
      <c r="P1600" s="179"/>
      <c r="Q1600" s="179"/>
      <c r="R1600" s="179"/>
      <c r="S1600" s="179">
        <f>S1588+S769+S1161+S710+S800+S1190</f>
        <v>0</v>
      </c>
      <c r="T1600" s="179"/>
      <c r="U1600" s="179"/>
      <c r="V1600" s="179">
        <f>V1588+V769+V1161+V710+V800+V1190</f>
        <v>96288.13</v>
      </c>
      <c r="W1600" s="179">
        <f>W1588+W769+W1161+W710+W800+W1190</f>
        <v>132574.02</v>
      </c>
      <c r="X1600" s="179">
        <f>X1588+X769+X1161+X710+X800+X1190</f>
        <v>1016400.7000000001</v>
      </c>
    </row>
    <row r="1601" spans="1:24" ht="36" customHeight="1">
      <c r="A1601" s="58"/>
      <c r="B1601" s="181" t="s">
        <v>58</v>
      </c>
      <c r="C1601" s="179">
        <f>C770+C216+C1162+C711+C42+C1589+C825+C801+C844+C1191+C1052+C1025</f>
        <v>176.5</v>
      </c>
      <c r="D1601" s="179">
        <f aca="true" t="shared" si="774" ref="D1601:K1601">D770+D216+D1162+D711+D42+D1589+D825+D801+D844+D1191</f>
        <v>0</v>
      </c>
      <c r="E1601" s="179">
        <f t="shared" si="774"/>
        <v>0</v>
      </c>
      <c r="F1601" s="179">
        <f t="shared" si="774"/>
        <v>0</v>
      </c>
      <c r="G1601" s="179">
        <f t="shared" si="774"/>
        <v>176.5</v>
      </c>
      <c r="H1601" s="179">
        <f t="shared" si="774"/>
        <v>144</v>
      </c>
      <c r="I1601" s="179">
        <f t="shared" si="774"/>
        <v>31.25</v>
      </c>
      <c r="J1601" s="179">
        <f t="shared" si="774"/>
        <v>1.25</v>
      </c>
      <c r="K1601" s="179">
        <f t="shared" si="774"/>
        <v>0</v>
      </c>
      <c r="L1601" s="179"/>
      <c r="M1601" s="179">
        <f>M770+M216+M1162+M711+M42+M1589+M825+M801+M844+M1191</f>
        <v>2393628</v>
      </c>
      <c r="N1601" s="179"/>
      <c r="O1601" s="179">
        <f>O770+O216+O1162+O711+O42+O1589+O825+O801+O844+O1191</f>
        <v>59503.09</v>
      </c>
      <c r="P1601" s="179"/>
      <c r="Q1601" s="179"/>
      <c r="R1601" s="179"/>
      <c r="S1601" s="179">
        <f>S770+S216+S1162+S711+S42+S1589+S825+S801+S844+S1191</f>
        <v>0</v>
      </c>
      <c r="T1601" s="179"/>
      <c r="U1601" s="179"/>
      <c r="V1601" s="179">
        <f>V770+V216+V1162+V711+V42+V1589+V825+V801+V844+V1191</f>
        <v>266777.88</v>
      </c>
      <c r="W1601" s="179">
        <f>W770+W216+W1162+W711+W42+W1589+W825+W801+W844+W1191</f>
        <v>407986.3800000001</v>
      </c>
      <c r="X1601" s="179">
        <f>X770+X216+X1162+X711+X42+X1589+X825+X801+X844+X1191</f>
        <v>3127895.3500000006</v>
      </c>
    </row>
    <row r="1602" spans="1:24" ht="36" customHeight="1">
      <c r="A1602" s="19"/>
      <c r="B1602" s="51" t="s">
        <v>59</v>
      </c>
      <c r="C1602" s="144">
        <f>SUM(C1598:C1601)</f>
        <v>606</v>
      </c>
      <c r="D1602" s="144">
        <f aca="true" t="shared" si="775" ref="D1602:X1602">SUM(D1598:D1601)</f>
        <v>8.5</v>
      </c>
      <c r="E1602" s="144">
        <f t="shared" si="775"/>
        <v>0.5</v>
      </c>
      <c r="F1602" s="144">
        <f t="shared" si="775"/>
        <v>8</v>
      </c>
      <c r="G1602" s="144">
        <f t="shared" si="775"/>
        <v>596.25</v>
      </c>
      <c r="H1602" s="144">
        <f t="shared" si="775"/>
        <v>474</v>
      </c>
      <c r="I1602" s="144">
        <f t="shared" si="775"/>
        <v>116.5</v>
      </c>
      <c r="J1602" s="144">
        <f t="shared" si="775"/>
        <v>5.75</v>
      </c>
      <c r="K1602" s="144">
        <f t="shared" si="775"/>
        <v>1.25</v>
      </c>
      <c r="L1602" s="144"/>
      <c r="M1602" s="144">
        <f t="shared" si="775"/>
        <v>10853717</v>
      </c>
      <c r="N1602" s="144"/>
      <c r="O1602" s="144">
        <f t="shared" si="775"/>
        <v>1126309.4400000002</v>
      </c>
      <c r="P1602" s="144"/>
      <c r="Q1602" s="144"/>
      <c r="R1602" s="144"/>
      <c r="S1602" s="144">
        <f t="shared" si="775"/>
        <v>384738.9700000001</v>
      </c>
      <c r="T1602" s="144"/>
      <c r="U1602" s="144"/>
      <c r="V1602" s="144">
        <f t="shared" si="775"/>
        <v>1425930.12</v>
      </c>
      <c r="W1602" s="144">
        <f t="shared" si="775"/>
        <v>2068604.5400000003</v>
      </c>
      <c r="X1602" s="144">
        <f t="shared" si="775"/>
        <v>15859300.07</v>
      </c>
    </row>
    <row r="1603" spans="1:24" ht="36" customHeight="1">
      <c r="A1603" s="19"/>
      <c r="B1603" s="50"/>
      <c r="C1603" s="84"/>
      <c r="D1603" s="84"/>
      <c r="E1603" s="84"/>
      <c r="F1603" s="84"/>
      <c r="G1603" s="84"/>
      <c r="H1603" s="84"/>
      <c r="I1603" s="84"/>
      <c r="J1603" s="84"/>
      <c r="K1603" s="84"/>
      <c r="L1603" s="84"/>
      <c r="M1603" s="84"/>
      <c r="N1603" s="84"/>
      <c r="O1603" s="84"/>
      <c r="P1603" s="84"/>
      <c r="Q1603" s="84"/>
      <c r="R1603" s="84"/>
      <c r="S1603" s="84"/>
      <c r="T1603" s="84"/>
      <c r="U1603" s="84"/>
      <c r="V1603" s="84"/>
      <c r="W1603" s="84"/>
      <c r="X1603" s="84"/>
    </row>
    <row r="1604" spans="1:24" ht="12.75">
      <c r="A1604" s="11"/>
      <c r="B1604" s="20"/>
      <c r="C1604" s="21"/>
      <c r="K1604" s="34"/>
      <c r="L1604" s="11"/>
      <c r="M1604" s="11"/>
      <c r="N1604" s="11"/>
      <c r="O1604" s="86"/>
      <c r="P1604" s="87"/>
      <c r="Q1604" s="87"/>
      <c r="R1604" s="87"/>
      <c r="S1604" s="86"/>
      <c r="T1604" s="86"/>
      <c r="U1604" s="87"/>
      <c r="V1604" s="86"/>
      <c r="W1604" s="87"/>
      <c r="X1604" s="11"/>
    </row>
    <row r="1605" spans="1:24" ht="20.25">
      <c r="A1605" s="11"/>
      <c r="B1605" s="252" t="s">
        <v>222</v>
      </c>
      <c r="C1605" s="253"/>
      <c r="D1605" s="254"/>
      <c r="E1605" s="254"/>
      <c r="F1605" s="254"/>
      <c r="G1605" s="255"/>
      <c r="I1605" s="256"/>
      <c r="J1605" s="256" t="s">
        <v>223</v>
      </c>
      <c r="K1605" s="23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</row>
    <row r="1606" spans="1:24" ht="15.75">
      <c r="A1606" s="11"/>
      <c r="B1606" s="188"/>
      <c r="C1606" s="71"/>
      <c r="D1606" s="63"/>
      <c r="E1606" s="63"/>
      <c r="F1606" s="63"/>
      <c r="G1606" s="24"/>
      <c r="K1606" s="23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</row>
    <row r="1607" spans="1:24" ht="15.75">
      <c r="A1607" s="11"/>
      <c r="B1607" s="188"/>
      <c r="C1607" s="71"/>
      <c r="D1607" s="63"/>
      <c r="E1607" s="63"/>
      <c r="F1607" s="63"/>
      <c r="G1607" s="64"/>
      <c r="K1607" s="23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</row>
    <row r="1608" spans="1:24" ht="20.25">
      <c r="A1608" s="11"/>
      <c r="B1608" s="252" t="s">
        <v>220</v>
      </c>
      <c r="C1608" s="253"/>
      <c r="D1608" s="254"/>
      <c r="E1608" s="254"/>
      <c r="F1608" s="254"/>
      <c r="G1608" s="256"/>
      <c r="I1608" s="256"/>
      <c r="J1608" s="254" t="s">
        <v>221</v>
      </c>
      <c r="K1608" s="23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</row>
    <row r="1609" spans="1:24" ht="12.75">
      <c r="A1609" s="11"/>
      <c r="B1609" s="20"/>
      <c r="C1609" s="21"/>
      <c r="K1609" s="23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</row>
    <row r="1610" spans="1:24" ht="12.75">
      <c r="A1610" s="11"/>
      <c r="B1610" s="20"/>
      <c r="C1610" s="21"/>
      <c r="K1610" s="23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</row>
    <row r="1611" spans="3:4" ht="12.75" hidden="1">
      <c r="C1611" s="85" t="s">
        <v>210</v>
      </c>
      <c r="D1611" s="4" t="s">
        <v>209</v>
      </c>
    </row>
    <row r="1612" spans="2:5" ht="12.75" hidden="1">
      <c r="B1612" s="15" t="s">
        <v>55</v>
      </c>
      <c r="C1612" s="21">
        <f>C1598</f>
        <v>114.25</v>
      </c>
      <c r="D1612" s="21"/>
      <c r="E1612" s="143">
        <f>D1612-C1612</f>
        <v>-114.25</v>
      </c>
    </row>
    <row r="1613" spans="2:5" ht="12.75" hidden="1">
      <c r="B1613" s="15" t="s">
        <v>56</v>
      </c>
      <c r="C1613" s="21">
        <f>C1599</f>
        <v>259</v>
      </c>
      <c r="D1613" s="21"/>
      <c r="E1613" s="143">
        <f>D1613-C1613</f>
        <v>-259</v>
      </c>
    </row>
    <row r="1614" spans="2:5" ht="12.75" hidden="1">
      <c r="B1614" s="15" t="s">
        <v>57</v>
      </c>
      <c r="C1614" s="21">
        <f>C1600</f>
        <v>56.25</v>
      </c>
      <c r="D1614" s="21"/>
      <c r="E1614" s="143">
        <f>D1614-C1614</f>
        <v>-56.25</v>
      </c>
    </row>
    <row r="1615" spans="2:5" ht="12.75" hidden="1">
      <c r="B1615" s="15" t="s">
        <v>58</v>
      </c>
      <c r="C1615" s="21">
        <f>C1601</f>
        <v>176.5</v>
      </c>
      <c r="D1615" s="21"/>
      <c r="E1615" s="143">
        <f>D1615-C1615</f>
        <v>-176.5</v>
      </c>
    </row>
    <row r="1616" spans="3:5" ht="12.75" hidden="1">
      <c r="C1616" s="21">
        <f>SUM(C1612:C1615)</f>
        <v>606</v>
      </c>
      <c r="D1616" s="3"/>
      <c r="E1616" s="143">
        <f>SUM(E1612:E1615)</f>
        <v>-606</v>
      </c>
    </row>
  </sheetData>
  <sheetProtection/>
  <mergeCells count="1064">
    <mergeCell ref="R1594:V1594"/>
    <mergeCell ref="W1594:W1595"/>
    <mergeCell ref="X1594:X1595"/>
    <mergeCell ref="D1595:F1595"/>
    <mergeCell ref="G1595:J1595"/>
    <mergeCell ref="N1595:O1595"/>
    <mergeCell ref="R1595:S1595"/>
    <mergeCell ref="U1595:V1595"/>
    <mergeCell ref="A1594:A1595"/>
    <mergeCell ref="B1594:B1595"/>
    <mergeCell ref="C1594:K1594"/>
    <mergeCell ref="L1594:L1595"/>
    <mergeCell ref="M1594:M1595"/>
    <mergeCell ref="N1594:Q1594"/>
    <mergeCell ref="D1583:F1583"/>
    <mergeCell ref="G1583:J1583"/>
    <mergeCell ref="N1583:O1583"/>
    <mergeCell ref="R1583:S1583"/>
    <mergeCell ref="U1583:V1583"/>
    <mergeCell ref="B1592:X1592"/>
    <mergeCell ref="B1580:X1580"/>
    <mergeCell ref="A1582:A1583"/>
    <mergeCell ref="B1582:B1583"/>
    <mergeCell ref="C1582:K1582"/>
    <mergeCell ref="L1582:L1583"/>
    <mergeCell ref="M1582:M1583"/>
    <mergeCell ref="N1582:Q1582"/>
    <mergeCell ref="R1582:V1582"/>
    <mergeCell ref="W1582:W1583"/>
    <mergeCell ref="X1582:X1583"/>
    <mergeCell ref="R1531:V1531"/>
    <mergeCell ref="W1531:W1532"/>
    <mergeCell ref="X1531:X1532"/>
    <mergeCell ref="D1532:F1532"/>
    <mergeCell ref="G1532:J1532"/>
    <mergeCell ref="N1532:O1532"/>
    <mergeCell ref="R1532:S1532"/>
    <mergeCell ref="U1532:V1532"/>
    <mergeCell ref="A1531:A1532"/>
    <mergeCell ref="B1531:B1532"/>
    <mergeCell ref="C1531:K1531"/>
    <mergeCell ref="L1531:L1532"/>
    <mergeCell ref="M1531:M1532"/>
    <mergeCell ref="N1531:Q1531"/>
    <mergeCell ref="D1509:F1509"/>
    <mergeCell ref="G1509:J1509"/>
    <mergeCell ref="N1509:O1509"/>
    <mergeCell ref="R1509:S1509"/>
    <mergeCell ref="U1509:V1509"/>
    <mergeCell ref="B1529:X1529"/>
    <mergeCell ref="B1506:X1506"/>
    <mergeCell ref="A1508:A1509"/>
    <mergeCell ref="B1508:B1509"/>
    <mergeCell ref="C1508:K1508"/>
    <mergeCell ref="L1508:L1509"/>
    <mergeCell ref="M1508:M1509"/>
    <mergeCell ref="N1508:Q1508"/>
    <mergeCell ref="R1508:V1508"/>
    <mergeCell ref="W1508:W1509"/>
    <mergeCell ref="X1508:X1509"/>
    <mergeCell ref="D1460:F1460"/>
    <mergeCell ref="G1460:J1460"/>
    <mergeCell ref="N1460:O1460"/>
    <mergeCell ref="R1460:S1460"/>
    <mergeCell ref="U1460:V1460"/>
    <mergeCell ref="C1462:K1462"/>
    <mergeCell ref="N1462:Q1462"/>
    <mergeCell ref="R1462:V1462"/>
    <mergeCell ref="B1457:X1457"/>
    <mergeCell ref="A1459:A1460"/>
    <mergeCell ref="B1459:B1460"/>
    <mergeCell ref="C1459:K1459"/>
    <mergeCell ref="L1459:L1460"/>
    <mergeCell ref="M1459:M1460"/>
    <mergeCell ref="N1459:Q1459"/>
    <mergeCell ref="R1459:V1459"/>
    <mergeCell ref="W1459:W1460"/>
    <mergeCell ref="X1459:X1460"/>
    <mergeCell ref="R1426:V1426"/>
    <mergeCell ref="W1426:W1427"/>
    <mergeCell ref="X1426:X1427"/>
    <mergeCell ref="D1427:F1427"/>
    <mergeCell ref="G1427:J1427"/>
    <mergeCell ref="N1427:O1427"/>
    <mergeCell ref="R1427:S1427"/>
    <mergeCell ref="U1427:V1427"/>
    <mergeCell ref="A1426:A1427"/>
    <mergeCell ref="B1426:B1427"/>
    <mergeCell ref="C1426:K1426"/>
    <mergeCell ref="L1426:L1427"/>
    <mergeCell ref="M1426:M1427"/>
    <mergeCell ref="N1426:Q1426"/>
    <mergeCell ref="D1396:F1396"/>
    <mergeCell ref="G1396:J1396"/>
    <mergeCell ref="N1396:O1396"/>
    <mergeCell ref="R1396:S1396"/>
    <mergeCell ref="U1396:V1396"/>
    <mergeCell ref="B1424:X1424"/>
    <mergeCell ref="B1393:X1393"/>
    <mergeCell ref="A1395:A1396"/>
    <mergeCell ref="B1395:B1396"/>
    <mergeCell ref="C1395:K1395"/>
    <mergeCell ref="L1395:L1396"/>
    <mergeCell ref="M1395:M1396"/>
    <mergeCell ref="N1395:Q1395"/>
    <mergeCell ref="R1395:V1395"/>
    <mergeCell ref="W1395:W1396"/>
    <mergeCell ref="X1395:X1396"/>
    <mergeCell ref="R1367:V1367"/>
    <mergeCell ref="W1367:W1368"/>
    <mergeCell ref="X1367:X1368"/>
    <mergeCell ref="D1368:F1368"/>
    <mergeCell ref="G1368:J1368"/>
    <mergeCell ref="N1368:O1368"/>
    <mergeCell ref="R1368:S1368"/>
    <mergeCell ref="U1368:V1368"/>
    <mergeCell ref="A1367:A1368"/>
    <mergeCell ref="B1367:B1368"/>
    <mergeCell ref="C1367:K1367"/>
    <mergeCell ref="L1367:L1368"/>
    <mergeCell ref="M1367:M1368"/>
    <mergeCell ref="N1367:Q1367"/>
    <mergeCell ref="D1334:F1334"/>
    <mergeCell ref="G1334:J1334"/>
    <mergeCell ref="N1334:O1334"/>
    <mergeCell ref="R1334:S1334"/>
    <mergeCell ref="U1334:V1334"/>
    <mergeCell ref="B1365:X1365"/>
    <mergeCell ref="B1331:X1331"/>
    <mergeCell ref="A1333:A1334"/>
    <mergeCell ref="B1333:B1334"/>
    <mergeCell ref="C1333:K1333"/>
    <mergeCell ref="L1333:L1334"/>
    <mergeCell ref="M1333:M1334"/>
    <mergeCell ref="N1333:Q1333"/>
    <mergeCell ref="R1333:V1333"/>
    <mergeCell ref="W1333:W1334"/>
    <mergeCell ref="X1333:X1334"/>
    <mergeCell ref="D1254:F1254"/>
    <mergeCell ref="G1254:J1254"/>
    <mergeCell ref="N1254:O1254"/>
    <mergeCell ref="R1254:S1254"/>
    <mergeCell ref="U1254:V1254"/>
    <mergeCell ref="B1293:K1293"/>
    <mergeCell ref="B1251:X1251"/>
    <mergeCell ref="A1253:A1254"/>
    <mergeCell ref="B1253:B1254"/>
    <mergeCell ref="C1253:K1253"/>
    <mergeCell ref="L1253:L1254"/>
    <mergeCell ref="M1253:M1254"/>
    <mergeCell ref="N1253:Q1253"/>
    <mergeCell ref="R1253:V1253"/>
    <mergeCell ref="W1253:W1254"/>
    <mergeCell ref="X1253:X1254"/>
    <mergeCell ref="R1234:S1234"/>
    <mergeCell ref="U1234:V1234"/>
    <mergeCell ref="B1231:X1231"/>
    <mergeCell ref="R1233:V1233"/>
    <mergeCell ref="W1233:W1234"/>
    <mergeCell ref="X1233:X1234"/>
    <mergeCell ref="A1233:A1234"/>
    <mergeCell ref="B1233:B1234"/>
    <mergeCell ref="C1233:K1233"/>
    <mergeCell ref="L1233:L1234"/>
    <mergeCell ref="M1233:M1234"/>
    <mergeCell ref="N1233:Q1233"/>
    <mergeCell ref="D1234:F1234"/>
    <mergeCell ref="G1234:J1234"/>
    <mergeCell ref="N1234:O1234"/>
    <mergeCell ref="X1198:X1199"/>
    <mergeCell ref="D1199:F1199"/>
    <mergeCell ref="G1199:J1199"/>
    <mergeCell ref="N1199:O1199"/>
    <mergeCell ref="R1199:S1199"/>
    <mergeCell ref="U1199:V1199"/>
    <mergeCell ref="B1194:X1194"/>
    <mergeCell ref="B1196:X1196"/>
    <mergeCell ref="A1198:A1199"/>
    <mergeCell ref="B1198:B1199"/>
    <mergeCell ref="C1198:K1198"/>
    <mergeCell ref="L1198:L1199"/>
    <mergeCell ref="M1198:M1199"/>
    <mergeCell ref="N1198:Q1198"/>
    <mergeCell ref="R1198:V1198"/>
    <mergeCell ref="W1198:W1199"/>
    <mergeCell ref="R1167:V1167"/>
    <mergeCell ref="W1167:W1168"/>
    <mergeCell ref="X1167:X1168"/>
    <mergeCell ref="D1168:F1168"/>
    <mergeCell ref="G1168:J1168"/>
    <mergeCell ref="N1168:O1168"/>
    <mergeCell ref="R1168:S1168"/>
    <mergeCell ref="U1168:V1168"/>
    <mergeCell ref="A1167:A1168"/>
    <mergeCell ref="B1167:B1168"/>
    <mergeCell ref="C1167:K1167"/>
    <mergeCell ref="L1167:L1168"/>
    <mergeCell ref="M1167:M1168"/>
    <mergeCell ref="N1167:Q1167"/>
    <mergeCell ref="D1156:F1156"/>
    <mergeCell ref="G1156:J1156"/>
    <mergeCell ref="N1156:O1156"/>
    <mergeCell ref="R1156:S1156"/>
    <mergeCell ref="U1156:V1156"/>
    <mergeCell ref="B1165:X1165"/>
    <mergeCell ref="B1153:X1153"/>
    <mergeCell ref="A1155:A1156"/>
    <mergeCell ref="B1155:B1156"/>
    <mergeCell ref="C1155:K1155"/>
    <mergeCell ref="L1155:L1156"/>
    <mergeCell ref="M1155:M1156"/>
    <mergeCell ref="N1155:Q1155"/>
    <mergeCell ref="R1155:V1155"/>
    <mergeCell ref="W1155:W1156"/>
    <mergeCell ref="X1155:X1156"/>
    <mergeCell ref="R1128:V1128"/>
    <mergeCell ref="W1128:W1129"/>
    <mergeCell ref="X1128:X1129"/>
    <mergeCell ref="D1129:F1129"/>
    <mergeCell ref="G1129:J1129"/>
    <mergeCell ref="N1129:O1129"/>
    <mergeCell ref="R1129:S1129"/>
    <mergeCell ref="U1129:V1129"/>
    <mergeCell ref="A1128:A1129"/>
    <mergeCell ref="B1128:B1129"/>
    <mergeCell ref="C1128:K1128"/>
    <mergeCell ref="L1128:L1129"/>
    <mergeCell ref="M1128:M1129"/>
    <mergeCell ref="N1128:Q1128"/>
    <mergeCell ref="D1103:F1103"/>
    <mergeCell ref="G1103:J1103"/>
    <mergeCell ref="N1103:O1103"/>
    <mergeCell ref="R1103:S1103"/>
    <mergeCell ref="U1103:V1103"/>
    <mergeCell ref="B1126:X1126"/>
    <mergeCell ref="B1100:X1100"/>
    <mergeCell ref="A1102:A1103"/>
    <mergeCell ref="B1102:B1103"/>
    <mergeCell ref="C1102:K1102"/>
    <mergeCell ref="L1102:L1103"/>
    <mergeCell ref="M1102:M1103"/>
    <mergeCell ref="N1102:Q1102"/>
    <mergeCell ref="R1102:V1102"/>
    <mergeCell ref="W1102:W1103"/>
    <mergeCell ref="X1102:X1103"/>
    <mergeCell ref="R1075:V1075"/>
    <mergeCell ref="W1075:W1076"/>
    <mergeCell ref="X1075:X1076"/>
    <mergeCell ref="D1076:F1076"/>
    <mergeCell ref="G1076:J1076"/>
    <mergeCell ref="N1076:O1076"/>
    <mergeCell ref="R1076:S1076"/>
    <mergeCell ref="U1076:V1076"/>
    <mergeCell ref="A1075:A1076"/>
    <mergeCell ref="B1075:B1076"/>
    <mergeCell ref="C1075:K1075"/>
    <mergeCell ref="L1075:L1076"/>
    <mergeCell ref="M1075:M1076"/>
    <mergeCell ref="N1075:Q1075"/>
    <mergeCell ref="D1060:F1060"/>
    <mergeCell ref="G1060:J1060"/>
    <mergeCell ref="N1060:O1060"/>
    <mergeCell ref="R1060:S1060"/>
    <mergeCell ref="U1060:V1060"/>
    <mergeCell ref="B1073:X1073"/>
    <mergeCell ref="B1057:X1057"/>
    <mergeCell ref="A1059:A1060"/>
    <mergeCell ref="B1059:B1060"/>
    <mergeCell ref="C1059:K1059"/>
    <mergeCell ref="L1059:L1060"/>
    <mergeCell ref="M1059:M1060"/>
    <mergeCell ref="N1059:Q1059"/>
    <mergeCell ref="R1059:V1059"/>
    <mergeCell ref="W1059:W1060"/>
    <mergeCell ref="X1059:X1060"/>
    <mergeCell ref="D1030:F1030"/>
    <mergeCell ref="G1030:J1030"/>
    <mergeCell ref="N1030:O1030"/>
    <mergeCell ref="R1030:S1030"/>
    <mergeCell ref="U1030:V1030"/>
    <mergeCell ref="B1055:X1055"/>
    <mergeCell ref="B1027:X1027"/>
    <mergeCell ref="A1029:A1030"/>
    <mergeCell ref="B1029:B1030"/>
    <mergeCell ref="C1029:K1029"/>
    <mergeCell ref="L1029:L1030"/>
    <mergeCell ref="M1029:M1030"/>
    <mergeCell ref="N1029:Q1029"/>
    <mergeCell ref="R1029:V1029"/>
    <mergeCell ref="W1029:W1030"/>
    <mergeCell ref="X1029:X1030"/>
    <mergeCell ref="D1018:F1018"/>
    <mergeCell ref="G1018:J1018"/>
    <mergeCell ref="N1018:O1018"/>
    <mergeCell ref="R1018:S1018"/>
    <mergeCell ref="U1018:V1018"/>
    <mergeCell ref="C1020:K1020"/>
    <mergeCell ref="N1020:Q1020"/>
    <mergeCell ref="R1020:V1020"/>
    <mergeCell ref="B1015:X1015"/>
    <mergeCell ref="A1017:A1018"/>
    <mergeCell ref="B1017:B1018"/>
    <mergeCell ref="C1017:K1017"/>
    <mergeCell ref="L1017:L1018"/>
    <mergeCell ref="M1017:M1018"/>
    <mergeCell ref="N1017:Q1017"/>
    <mergeCell ref="R1017:V1017"/>
    <mergeCell ref="W1017:W1018"/>
    <mergeCell ref="X1017:X1018"/>
    <mergeCell ref="R1004:V1004"/>
    <mergeCell ref="W1004:W1005"/>
    <mergeCell ref="X1004:X1005"/>
    <mergeCell ref="D1005:F1005"/>
    <mergeCell ref="G1005:J1005"/>
    <mergeCell ref="N1005:O1005"/>
    <mergeCell ref="R1005:S1005"/>
    <mergeCell ref="U1005:V1005"/>
    <mergeCell ref="D1002:F1002"/>
    <mergeCell ref="G1002:J1002"/>
    <mergeCell ref="N1002:O1002"/>
    <mergeCell ref="R1002:S1002"/>
    <mergeCell ref="U1002:V1002"/>
    <mergeCell ref="B1004:B1005"/>
    <mergeCell ref="C1004:K1004"/>
    <mergeCell ref="L1004:L1005"/>
    <mergeCell ref="M1004:M1005"/>
    <mergeCell ref="N1004:Q1004"/>
    <mergeCell ref="B999:X999"/>
    <mergeCell ref="A1001:A1002"/>
    <mergeCell ref="B1001:B1002"/>
    <mergeCell ref="C1001:K1001"/>
    <mergeCell ref="L1001:L1002"/>
    <mergeCell ref="M1001:M1002"/>
    <mergeCell ref="N1001:Q1001"/>
    <mergeCell ref="R1001:V1001"/>
    <mergeCell ref="W1001:W1002"/>
    <mergeCell ref="X1001:X1002"/>
    <mergeCell ref="R981:V981"/>
    <mergeCell ref="W981:W982"/>
    <mergeCell ref="X981:X982"/>
    <mergeCell ref="D982:F982"/>
    <mergeCell ref="G982:J982"/>
    <mergeCell ref="N982:O982"/>
    <mergeCell ref="R982:S982"/>
    <mergeCell ref="U982:V982"/>
    <mergeCell ref="A981:A982"/>
    <mergeCell ref="B981:B982"/>
    <mergeCell ref="C981:K981"/>
    <mergeCell ref="L981:L982"/>
    <mergeCell ref="M981:M982"/>
    <mergeCell ref="N981:Q981"/>
    <mergeCell ref="D962:F962"/>
    <mergeCell ref="G962:J962"/>
    <mergeCell ref="N962:O962"/>
    <mergeCell ref="R962:S962"/>
    <mergeCell ref="U962:V962"/>
    <mergeCell ref="B979:X979"/>
    <mergeCell ref="B959:X959"/>
    <mergeCell ref="A961:A962"/>
    <mergeCell ref="B961:B962"/>
    <mergeCell ref="C961:K961"/>
    <mergeCell ref="L961:L962"/>
    <mergeCell ref="M961:M962"/>
    <mergeCell ref="N961:Q961"/>
    <mergeCell ref="R961:V961"/>
    <mergeCell ref="W961:W962"/>
    <mergeCell ref="X961:X962"/>
    <mergeCell ref="R941:V941"/>
    <mergeCell ref="W941:W942"/>
    <mergeCell ref="X941:X942"/>
    <mergeCell ref="D942:F942"/>
    <mergeCell ref="G942:J942"/>
    <mergeCell ref="N942:O942"/>
    <mergeCell ref="R942:S942"/>
    <mergeCell ref="U942:V942"/>
    <mergeCell ref="A941:A942"/>
    <mergeCell ref="B941:B942"/>
    <mergeCell ref="C941:K941"/>
    <mergeCell ref="L941:L942"/>
    <mergeCell ref="M941:M942"/>
    <mergeCell ref="N941:Q941"/>
    <mergeCell ref="D921:F921"/>
    <mergeCell ref="G921:J921"/>
    <mergeCell ref="N921:O921"/>
    <mergeCell ref="R921:S921"/>
    <mergeCell ref="U921:V921"/>
    <mergeCell ref="B939:X939"/>
    <mergeCell ref="B918:X918"/>
    <mergeCell ref="A920:A921"/>
    <mergeCell ref="B920:B921"/>
    <mergeCell ref="C920:K920"/>
    <mergeCell ref="L920:L921"/>
    <mergeCell ref="M920:M921"/>
    <mergeCell ref="N920:Q920"/>
    <mergeCell ref="R920:V920"/>
    <mergeCell ref="W920:W921"/>
    <mergeCell ref="X920:X921"/>
    <mergeCell ref="R904:V904"/>
    <mergeCell ref="W904:W905"/>
    <mergeCell ref="X904:X905"/>
    <mergeCell ref="D905:F905"/>
    <mergeCell ref="G905:J905"/>
    <mergeCell ref="N905:O905"/>
    <mergeCell ref="R905:S905"/>
    <mergeCell ref="U905:V905"/>
    <mergeCell ref="A904:A905"/>
    <mergeCell ref="B904:B905"/>
    <mergeCell ref="C904:K904"/>
    <mergeCell ref="L904:L905"/>
    <mergeCell ref="M904:M905"/>
    <mergeCell ref="N904:Q904"/>
    <mergeCell ref="D885:F885"/>
    <mergeCell ref="G885:J885"/>
    <mergeCell ref="N885:O885"/>
    <mergeCell ref="R885:S885"/>
    <mergeCell ref="U885:V885"/>
    <mergeCell ref="B902:X902"/>
    <mergeCell ref="B882:X882"/>
    <mergeCell ref="A884:A885"/>
    <mergeCell ref="B884:B885"/>
    <mergeCell ref="C884:K884"/>
    <mergeCell ref="L884:L885"/>
    <mergeCell ref="M884:M885"/>
    <mergeCell ref="N884:Q884"/>
    <mergeCell ref="R884:V884"/>
    <mergeCell ref="W884:W885"/>
    <mergeCell ref="X884:X885"/>
    <mergeCell ref="X864:X865"/>
    <mergeCell ref="D865:F865"/>
    <mergeCell ref="G865:J865"/>
    <mergeCell ref="N865:O865"/>
    <mergeCell ref="R865:S865"/>
    <mergeCell ref="U865:V865"/>
    <mergeCell ref="B860:X860"/>
    <mergeCell ref="B862:X862"/>
    <mergeCell ref="A864:A865"/>
    <mergeCell ref="B864:B865"/>
    <mergeCell ref="C864:K864"/>
    <mergeCell ref="L864:L865"/>
    <mergeCell ref="M864:M865"/>
    <mergeCell ref="N864:Q864"/>
    <mergeCell ref="R864:V864"/>
    <mergeCell ref="W864:W865"/>
    <mergeCell ref="R849:V849"/>
    <mergeCell ref="W849:W850"/>
    <mergeCell ref="X849:X850"/>
    <mergeCell ref="D850:F850"/>
    <mergeCell ref="G850:J850"/>
    <mergeCell ref="N850:O850"/>
    <mergeCell ref="R850:S850"/>
    <mergeCell ref="U850:V850"/>
    <mergeCell ref="A849:A850"/>
    <mergeCell ref="B849:B850"/>
    <mergeCell ref="C849:K849"/>
    <mergeCell ref="L849:L850"/>
    <mergeCell ref="M849:M850"/>
    <mergeCell ref="N849:Q849"/>
    <mergeCell ref="D831:F831"/>
    <mergeCell ref="G831:J831"/>
    <mergeCell ref="N831:O831"/>
    <mergeCell ref="R831:S831"/>
    <mergeCell ref="U831:V831"/>
    <mergeCell ref="B847:X847"/>
    <mergeCell ref="B828:X828"/>
    <mergeCell ref="A830:A831"/>
    <mergeCell ref="B830:B831"/>
    <mergeCell ref="C830:K830"/>
    <mergeCell ref="L830:L831"/>
    <mergeCell ref="M830:M831"/>
    <mergeCell ref="N830:Q830"/>
    <mergeCell ref="R830:V830"/>
    <mergeCell ref="W830:W831"/>
    <mergeCell ref="X830:X831"/>
    <mergeCell ref="R806:V806"/>
    <mergeCell ref="W806:W807"/>
    <mergeCell ref="X806:X807"/>
    <mergeCell ref="D807:F807"/>
    <mergeCell ref="G807:J807"/>
    <mergeCell ref="N807:O807"/>
    <mergeCell ref="R807:S807"/>
    <mergeCell ref="U807:V807"/>
    <mergeCell ref="A806:A807"/>
    <mergeCell ref="B806:B807"/>
    <mergeCell ref="C806:K806"/>
    <mergeCell ref="L806:L807"/>
    <mergeCell ref="M806:M807"/>
    <mergeCell ref="N806:Q806"/>
    <mergeCell ref="D776:F776"/>
    <mergeCell ref="G776:J776"/>
    <mergeCell ref="N776:O776"/>
    <mergeCell ref="R776:S776"/>
    <mergeCell ref="U776:V776"/>
    <mergeCell ref="B804:X804"/>
    <mergeCell ref="B773:X773"/>
    <mergeCell ref="A775:A776"/>
    <mergeCell ref="B775:B776"/>
    <mergeCell ref="C775:K775"/>
    <mergeCell ref="L775:L776"/>
    <mergeCell ref="M775:M776"/>
    <mergeCell ref="N775:Q775"/>
    <mergeCell ref="R775:V775"/>
    <mergeCell ref="W775:W776"/>
    <mergeCell ref="X775:X776"/>
    <mergeCell ref="R763:V763"/>
    <mergeCell ref="W763:W764"/>
    <mergeCell ref="X763:X764"/>
    <mergeCell ref="D764:F764"/>
    <mergeCell ref="G764:J764"/>
    <mergeCell ref="N764:O764"/>
    <mergeCell ref="R764:S764"/>
    <mergeCell ref="U764:V764"/>
    <mergeCell ref="A763:A764"/>
    <mergeCell ref="B763:B764"/>
    <mergeCell ref="C763:K763"/>
    <mergeCell ref="L763:L764"/>
    <mergeCell ref="M763:M764"/>
    <mergeCell ref="N763:Q763"/>
    <mergeCell ref="D744:F744"/>
    <mergeCell ref="G744:J744"/>
    <mergeCell ref="N744:O744"/>
    <mergeCell ref="R744:S744"/>
    <mergeCell ref="U744:V744"/>
    <mergeCell ref="B761:X761"/>
    <mergeCell ref="B741:X741"/>
    <mergeCell ref="A743:A744"/>
    <mergeCell ref="B743:B744"/>
    <mergeCell ref="C743:K743"/>
    <mergeCell ref="L743:L744"/>
    <mergeCell ref="M743:M744"/>
    <mergeCell ref="N743:Q743"/>
    <mergeCell ref="R743:V743"/>
    <mergeCell ref="W743:W744"/>
    <mergeCell ref="X743:X744"/>
    <mergeCell ref="X718:X719"/>
    <mergeCell ref="D719:F719"/>
    <mergeCell ref="G719:J719"/>
    <mergeCell ref="N719:O719"/>
    <mergeCell ref="R719:S719"/>
    <mergeCell ref="U719:V719"/>
    <mergeCell ref="B714:X714"/>
    <mergeCell ref="B716:X716"/>
    <mergeCell ref="A718:A719"/>
    <mergeCell ref="B718:B719"/>
    <mergeCell ref="C718:K718"/>
    <mergeCell ref="L718:L719"/>
    <mergeCell ref="M718:M719"/>
    <mergeCell ref="N718:Q718"/>
    <mergeCell ref="R718:V718"/>
    <mergeCell ref="W718:W719"/>
    <mergeCell ref="R704:V704"/>
    <mergeCell ref="W704:W705"/>
    <mergeCell ref="X704:X705"/>
    <mergeCell ref="D705:F705"/>
    <mergeCell ref="G705:J705"/>
    <mergeCell ref="N705:O705"/>
    <mergeCell ref="R705:S705"/>
    <mergeCell ref="U705:V705"/>
    <mergeCell ref="A704:A705"/>
    <mergeCell ref="B704:B705"/>
    <mergeCell ref="C704:K704"/>
    <mergeCell ref="L704:L705"/>
    <mergeCell ref="M704:M705"/>
    <mergeCell ref="N704:Q704"/>
    <mergeCell ref="D692:F692"/>
    <mergeCell ref="G692:J692"/>
    <mergeCell ref="N692:O692"/>
    <mergeCell ref="R692:S692"/>
    <mergeCell ref="U692:V692"/>
    <mergeCell ref="B702:X702"/>
    <mergeCell ref="B689:X689"/>
    <mergeCell ref="A691:A692"/>
    <mergeCell ref="B691:B692"/>
    <mergeCell ref="C691:K691"/>
    <mergeCell ref="L691:L692"/>
    <mergeCell ref="M691:M692"/>
    <mergeCell ref="N691:Q691"/>
    <mergeCell ref="R691:V691"/>
    <mergeCell ref="W691:W692"/>
    <mergeCell ref="X691:X692"/>
    <mergeCell ref="R675:V675"/>
    <mergeCell ref="W675:W676"/>
    <mergeCell ref="X675:X676"/>
    <mergeCell ref="D676:F676"/>
    <mergeCell ref="G676:J676"/>
    <mergeCell ref="N676:O676"/>
    <mergeCell ref="R676:S676"/>
    <mergeCell ref="U676:V676"/>
    <mergeCell ref="A675:A676"/>
    <mergeCell ref="B675:B676"/>
    <mergeCell ref="C675:K675"/>
    <mergeCell ref="L675:L676"/>
    <mergeCell ref="M675:M676"/>
    <mergeCell ref="N675:Q675"/>
    <mergeCell ref="D656:F656"/>
    <mergeCell ref="G656:J656"/>
    <mergeCell ref="N656:O656"/>
    <mergeCell ref="R656:S656"/>
    <mergeCell ref="U656:V656"/>
    <mergeCell ref="B673:X673"/>
    <mergeCell ref="B653:X653"/>
    <mergeCell ref="A655:A656"/>
    <mergeCell ref="B655:B656"/>
    <mergeCell ref="C655:K655"/>
    <mergeCell ref="L655:L656"/>
    <mergeCell ref="M655:M656"/>
    <mergeCell ref="N655:Q655"/>
    <mergeCell ref="R655:V655"/>
    <mergeCell ref="W655:W656"/>
    <mergeCell ref="X655:X656"/>
    <mergeCell ref="R639:V639"/>
    <mergeCell ref="W639:W640"/>
    <mergeCell ref="X639:X640"/>
    <mergeCell ref="D640:F640"/>
    <mergeCell ref="G640:J640"/>
    <mergeCell ref="N640:O640"/>
    <mergeCell ref="R640:S640"/>
    <mergeCell ref="U640:V640"/>
    <mergeCell ref="A639:A640"/>
    <mergeCell ref="B639:B640"/>
    <mergeCell ref="C639:K639"/>
    <mergeCell ref="L639:L640"/>
    <mergeCell ref="M639:M640"/>
    <mergeCell ref="N639:Q639"/>
    <mergeCell ref="D623:F623"/>
    <mergeCell ref="G623:J623"/>
    <mergeCell ref="N623:O623"/>
    <mergeCell ref="R623:S623"/>
    <mergeCell ref="U623:V623"/>
    <mergeCell ref="B637:X637"/>
    <mergeCell ref="B620:X620"/>
    <mergeCell ref="A622:A623"/>
    <mergeCell ref="B622:B623"/>
    <mergeCell ref="C622:K622"/>
    <mergeCell ref="L622:L623"/>
    <mergeCell ref="M622:M623"/>
    <mergeCell ref="N622:Q622"/>
    <mergeCell ref="R622:V622"/>
    <mergeCell ref="W622:W623"/>
    <mergeCell ref="X622:X623"/>
    <mergeCell ref="R598:V598"/>
    <mergeCell ref="W598:W599"/>
    <mergeCell ref="X598:X599"/>
    <mergeCell ref="D599:F599"/>
    <mergeCell ref="G599:J599"/>
    <mergeCell ref="N599:O599"/>
    <mergeCell ref="R599:S599"/>
    <mergeCell ref="U599:V599"/>
    <mergeCell ref="A598:A599"/>
    <mergeCell ref="B598:B599"/>
    <mergeCell ref="C598:K598"/>
    <mergeCell ref="L598:L599"/>
    <mergeCell ref="M598:M599"/>
    <mergeCell ref="N598:Q598"/>
    <mergeCell ref="D587:F587"/>
    <mergeCell ref="G587:J587"/>
    <mergeCell ref="N587:O587"/>
    <mergeCell ref="R587:S587"/>
    <mergeCell ref="U587:V587"/>
    <mergeCell ref="B596:X596"/>
    <mergeCell ref="B584:X584"/>
    <mergeCell ref="A586:A587"/>
    <mergeCell ref="B586:B587"/>
    <mergeCell ref="C586:K586"/>
    <mergeCell ref="L586:L587"/>
    <mergeCell ref="M586:M587"/>
    <mergeCell ref="N586:Q586"/>
    <mergeCell ref="R586:V586"/>
    <mergeCell ref="W586:W587"/>
    <mergeCell ref="X586:X587"/>
    <mergeCell ref="R554:V554"/>
    <mergeCell ref="W554:W555"/>
    <mergeCell ref="X554:X555"/>
    <mergeCell ref="D555:F555"/>
    <mergeCell ref="G555:J555"/>
    <mergeCell ref="N555:O555"/>
    <mergeCell ref="R555:S555"/>
    <mergeCell ref="U555:V555"/>
    <mergeCell ref="A554:A555"/>
    <mergeCell ref="B554:B555"/>
    <mergeCell ref="C554:K554"/>
    <mergeCell ref="L554:L555"/>
    <mergeCell ref="M554:M555"/>
    <mergeCell ref="N554:P554"/>
    <mergeCell ref="D543:F543"/>
    <mergeCell ref="G543:J543"/>
    <mergeCell ref="N543:O543"/>
    <mergeCell ref="R543:S543"/>
    <mergeCell ref="U543:V543"/>
    <mergeCell ref="B552:X552"/>
    <mergeCell ref="B540:X540"/>
    <mergeCell ref="A542:A543"/>
    <mergeCell ref="B542:B543"/>
    <mergeCell ref="C542:K542"/>
    <mergeCell ref="L542:L543"/>
    <mergeCell ref="M542:M543"/>
    <mergeCell ref="N542:Q542"/>
    <mergeCell ref="R542:V542"/>
    <mergeCell ref="W542:W543"/>
    <mergeCell ref="X542:X543"/>
    <mergeCell ref="R524:V524"/>
    <mergeCell ref="W524:W525"/>
    <mergeCell ref="X524:X525"/>
    <mergeCell ref="D525:F525"/>
    <mergeCell ref="G525:J525"/>
    <mergeCell ref="N525:O525"/>
    <mergeCell ref="R525:S525"/>
    <mergeCell ref="U525:V525"/>
    <mergeCell ref="A524:A525"/>
    <mergeCell ref="B524:B525"/>
    <mergeCell ref="C524:K524"/>
    <mergeCell ref="L524:L525"/>
    <mergeCell ref="M524:M525"/>
    <mergeCell ref="N524:Q524"/>
    <mergeCell ref="D509:F509"/>
    <mergeCell ref="G509:J509"/>
    <mergeCell ref="N509:O509"/>
    <mergeCell ref="R509:S509"/>
    <mergeCell ref="U509:V509"/>
    <mergeCell ref="B522:X522"/>
    <mergeCell ref="B506:X506"/>
    <mergeCell ref="A508:A509"/>
    <mergeCell ref="B508:B509"/>
    <mergeCell ref="C508:K508"/>
    <mergeCell ref="L508:L509"/>
    <mergeCell ref="M508:M509"/>
    <mergeCell ref="N508:Q508"/>
    <mergeCell ref="R508:V508"/>
    <mergeCell ref="W508:W509"/>
    <mergeCell ref="X508:X509"/>
    <mergeCell ref="R462:V462"/>
    <mergeCell ref="W462:W463"/>
    <mergeCell ref="X462:X463"/>
    <mergeCell ref="D463:F463"/>
    <mergeCell ref="G463:J463"/>
    <mergeCell ref="N463:O463"/>
    <mergeCell ref="R463:S463"/>
    <mergeCell ref="U463:V463"/>
    <mergeCell ref="A462:A463"/>
    <mergeCell ref="B462:B463"/>
    <mergeCell ref="C462:K462"/>
    <mergeCell ref="L462:L463"/>
    <mergeCell ref="M462:M463"/>
    <mergeCell ref="N462:Q462"/>
    <mergeCell ref="D436:F436"/>
    <mergeCell ref="G436:J436"/>
    <mergeCell ref="N436:O436"/>
    <mergeCell ref="R436:S436"/>
    <mergeCell ref="U436:V436"/>
    <mergeCell ref="B460:X460"/>
    <mergeCell ref="B433:X433"/>
    <mergeCell ref="A435:A436"/>
    <mergeCell ref="B435:B436"/>
    <mergeCell ref="C435:K435"/>
    <mergeCell ref="L435:L436"/>
    <mergeCell ref="M435:M436"/>
    <mergeCell ref="N435:Q435"/>
    <mergeCell ref="R435:V435"/>
    <mergeCell ref="W435:W436"/>
    <mergeCell ref="X435:X436"/>
    <mergeCell ref="D395:F395"/>
    <mergeCell ref="G395:J395"/>
    <mergeCell ref="N395:O395"/>
    <mergeCell ref="R395:S395"/>
    <mergeCell ref="U395:V395"/>
    <mergeCell ref="B412:K412"/>
    <mergeCell ref="B392:X392"/>
    <mergeCell ref="A394:A395"/>
    <mergeCell ref="B394:B395"/>
    <mergeCell ref="C394:K394"/>
    <mergeCell ref="L394:L395"/>
    <mergeCell ref="M394:M395"/>
    <mergeCell ref="N394:Q394"/>
    <mergeCell ref="R394:V394"/>
    <mergeCell ref="W394:W395"/>
    <mergeCell ref="X394:X395"/>
    <mergeCell ref="R367:V367"/>
    <mergeCell ref="W367:W368"/>
    <mergeCell ref="X367:X368"/>
    <mergeCell ref="D368:F368"/>
    <mergeCell ref="G368:J368"/>
    <mergeCell ref="N368:O368"/>
    <mergeCell ref="R368:S368"/>
    <mergeCell ref="U368:V368"/>
    <mergeCell ref="A367:A368"/>
    <mergeCell ref="B367:B368"/>
    <mergeCell ref="C367:K367"/>
    <mergeCell ref="L367:L368"/>
    <mergeCell ref="M367:M368"/>
    <mergeCell ref="N367:Q367"/>
    <mergeCell ref="D333:F333"/>
    <mergeCell ref="G333:J333"/>
    <mergeCell ref="N333:O333"/>
    <mergeCell ref="R333:S333"/>
    <mergeCell ref="U333:V333"/>
    <mergeCell ref="B365:X365"/>
    <mergeCell ref="B330:X330"/>
    <mergeCell ref="A332:A333"/>
    <mergeCell ref="B332:B333"/>
    <mergeCell ref="C332:K332"/>
    <mergeCell ref="L332:L333"/>
    <mergeCell ref="M332:M333"/>
    <mergeCell ref="N332:Q332"/>
    <mergeCell ref="R332:V332"/>
    <mergeCell ref="W332:W333"/>
    <mergeCell ref="X332:X333"/>
    <mergeCell ref="R302:V302"/>
    <mergeCell ref="W302:W303"/>
    <mergeCell ref="X302:X303"/>
    <mergeCell ref="D303:F303"/>
    <mergeCell ref="G303:J303"/>
    <mergeCell ref="N303:O303"/>
    <mergeCell ref="R303:S303"/>
    <mergeCell ref="U303:V303"/>
    <mergeCell ref="A302:A303"/>
    <mergeCell ref="B302:B303"/>
    <mergeCell ref="C302:K302"/>
    <mergeCell ref="L302:L303"/>
    <mergeCell ref="M302:M303"/>
    <mergeCell ref="N302:Q302"/>
    <mergeCell ref="D287:F287"/>
    <mergeCell ref="G287:J287"/>
    <mergeCell ref="N287:O287"/>
    <mergeCell ref="R287:S287"/>
    <mergeCell ref="U287:V287"/>
    <mergeCell ref="B300:X300"/>
    <mergeCell ref="B284:X284"/>
    <mergeCell ref="A286:A287"/>
    <mergeCell ref="B286:B287"/>
    <mergeCell ref="C286:K286"/>
    <mergeCell ref="L286:L287"/>
    <mergeCell ref="M286:M287"/>
    <mergeCell ref="N286:Q286"/>
    <mergeCell ref="R286:V286"/>
    <mergeCell ref="W286:W287"/>
    <mergeCell ref="X286:X287"/>
    <mergeCell ref="R271:V271"/>
    <mergeCell ref="W271:W272"/>
    <mergeCell ref="X271:X272"/>
    <mergeCell ref="D272:F272"/>
    <mergeCell ref="G272:J272"/>
    <mergeCell ref="N272:O272"/>
    <mergeCell ref="R272:S272"/>
    <mergeCell ref="U272:V272"/>
    <mergeCell ref="A271:A272"/>
    <mergeCell ref="B271:B272"/>
    <mergeCell ref="C271:K271"/>
    <mergeCell ref="L271:L272"/>
    <mergeCell ref="M271:M272"/>
    <mergeCell ref="N271:Q271"/>
    <mergeCell ref="D259:F259"/>
    <mergeCell ref="G259:J259"/>
    <mergeCell ref="N259:O259"/>
    <mergeCell ref="R259:S259"/>
    <mergeCell ref="U259:V259"/>
    <mergeCell ref="B269:X269"/>
    <mergeCell ref="B256:X256"/>
    <mergeCell ref="A258:A259"/>
    <mergeCell ref="B258:B259"/>
    <mergeCell ref="C258:K258"/>
    <mergeCell ref="L258:L259"/>
    <mergeCell ref="M258:M259"/>
    <mergeCell ref="N258:Q258"/>
    <mergeCell ref="R258:V258"/>
    <mergeCell ref="W258:W259"/>
    <mergeCell ref="X258:X259"/>
    <mergeCell ref="R237:V237"/>
    <mergeCell ref="W237:W238"/>
    <mergeCell ref="X237:X238"/>
    <mergeCell ref="D238:F238"/>
    <mergeCell ref="G238:J238"/>
    <mergeCell ref="N238:O238"/>
    <mergeCell ref="R238:S238"/>
    <mergeCell ref="U238:V238"/>
    <mergeCell ref="A237:A238"/>
    <mergeCell ref="B237:B238"/>
    <mergeCell ref="C237:K237"/>
    <mergeCell ref="L237:L238"/>
    <mergeCell ref="M237:M238"/>
    <mergeCell ref="N237:Q237"/>
    <mergeCell ref="D222:F222"/>
    <mergeCell ref="G222:J222"/>
    <mergeCell ref="N222:O222"/>
    <mergeCell ref="R222:S222"/>
    <mergeCell ref="U222:V222"/>
    <mergeCell ref="B231:X231"/>
    <mergeCell ref="B219:X219"/>
    <mergeCell ref="A221:A222"/>
    <mergeCell ref="B221:B222"/>
    <mergeCell ref="C221:K221"/>
    <mergeCell ref="L221:L222"/>
    <mergeCell ref="M221:M222"/>
    <mergeCell ref="N221:Q221"/>
    <mergeCell ref="R221:V221"/>
    <mergeCell ref="W221:W222"/>
    <mergeCell ref="X221:X222"/>
    <mergeCell ref="D205:F205"/>
    <mergeCell ref="G205:J205"/>
    <mergeCell ref="N205:O205"/>
    <mergeCell ref="R205:S205"/>
    <mergeCell ref="U205:V205"/>
    <mergeCell ref="B218:X218"/>
    <mergeCell ref="B202:X202"/>
    <mergeCell ref="A204:A205"/>
    <mergeCell ref="B204:B205"/>
    <mergeCell ref="C204:K204"/>
    <mergeCell ref="L204:L205"/>
    <mergeCell ref="M204:M205"/>
    <mergeCell ref="N204:Q204"/>
    <mergeCell ref="R204:V204"/>
    <mergeCell ref="W204:W205"/>
    <mergeCell ref="X204:X205"/>
    <mergeCell ref="R180:V180"/>
    <mergeCell ref="W180:W181"/>
    <mergeCell ref="X180:X181"/>
    <mergeCell ref="D181:F181"/>
    <mergeCell ref="G181:J181"/>
    <mergeCell ref="N181:O181"/>
    <mergeCell ref="R181:S181"/>
    <mergeCell ref="U181:V181"/>
    <mergeCell ref="A180:A181"/>
    <mergeCell ref="B180:B181"/>
    <mergeCell ref="C180:K180"/>
    <mergeCell ref="L180:L181"/>
    <mergeCell ref="M180:M181"/>
    <mergeCell ref="N180:Q180"/>
    <mergeCell ref="D167:F167"/>
    <mergeCell ref="G167:J167"/>
    <mergeCell ref="N167:O167"/>
    <mergeCell ref="R167:S167"/>
    <mergeCell ref="U167:V167"/>
    <mergeCell ref="B178:X178"/>
    <mergeCell ref="B164:X164"/>
    <mergeCell ref="A166:A167"/>
    <mergeCell ref="B166:B167"/>
    <mergeCell ref="C166:K166"/>
    <mergeCell ref="L166:L167"/>
    <mergeCell ref="M166:M167"/>
    <mergeCell ref="N166:Q166"/>
    <mergeCell ref="R166:V166"/>
    <mergeCell ref="W166:W167"/>
    <mergeCell ref="X166:X167"/>
    <mergeCell ref="R141:V141"/>
    <mergeCell ref="W141:W142"/>
    <mergeCell ref="X141:X142"/>
    <mergeCell ref="D142:F142"/>
    <mergeCell ref="G142:J142"/>
    <mergeCell ref="N142:O142"/>
    <mergeCell ref="R142:S142"/>
    <mergeCell ref="U142:V142"/>
    <mergeCell ref="A141:A142"/>
    <mergeCell ref="B141:B142"/>
    <mergeCell ref="C141:K141"/>
    <mergeCell ref="L141:L142"/>
    <mergeCell ref="M141:M142"/>
    <mergeCell ref="N141:Q141"/>
    <mergeCell ref="D129:F129"/>
    <mergeCell ref="G129:J129"/>
    <mergeCell ref="N129:O129"/>
    <mergeCell ref="R129:S129"/>
    <mergeCell ref="U129:V129"/>
    <mergeCell ref="B139:X139"/>
    <mergeCell ref="B126:Y126"/>
    <mergeCell ref="A128:A129"/>
    <mergeCell ref="B128:B129"/>
    <mergeCell ref="C128:K128"/>
    <mergeCell ref="L128:L129"/>
    <mergeCell ref="M128:M129"/>
    <mergeCell ref="N128:Q128"/>
    <mergeCell ref="R128:V128"/>
    <mergeCell ref="W128:W129"/>
    <mergeCell ref="X128:X129"/>
    <mergeCell ref="R115:V115"/>
    <mergeCell ref="W115:W116"/>
    <mergeCell ref="X115:X116"/>
    <mergeCell ref="D116:F116"/>
    <mergeCell ref="G116:J116"/>
    <mergeCell ref="N116:O116"/>
    <mergeCell ref="R116:S116"/>
    <mergeCell ref="U116:V116"/>
    <mergeCell ref="A115:A116"/>
    <mergeCell ref="B115:B116"/>
    <mergeCell ref="C115:K115"/>
    <mergeCell ref="L115:L116"/>
    <mergeCell ref="M115:M116"/>
    <mergeCell ref="N115:Q115"/>
    <mergeCell ref="D101:F101"/>
    <mergeCell ref="G101:J101"/>
    <mergeCell ref="N101:O101"/>
    <mergeCell ref="R101:S101"/>
    <mergeCell ref="U101:V101"/>
    <mergeCell ref="B113:X113"/>
    <mergeCell ref="B98:X98"/>
    <mergeCell ref="A100:A101"/>
    <mergeCell ref="B100:B101"/>
    <mergeCell ref="C100:K100"/>
    <mergeCell ref="L100:L101"/>
    <mergeCell ref="M100:M101"/>
    <mergeCell ref="N100:Q100"/>
    <mergeCell ref="R100:V100"/>
    <mergeCell ref="W100:W101"/>
    <mergeCell ref="X100:X101"/>
    <mergeCell ref="R84:V84"/>
    <mergeCell ref="W84:W85"/>
    <mergeCell ref="X84:X85"/>
    <mergeCell ref="D85:F85"/>
    <mergeCell ref="G85:J85"/>
    <mergeCell ref="N85:O85"/>
    <mergeCell ref="R85:S85"/>
    <mergeCell ref="U85:V85"/>
    <mergeCell ref="A84:A85"/>
    <mergeCell ref="B84:B85"/>
    <mergeCell ref="C84:K84"/>
    <mergeCell ref="L84:L85"/>
    <mergeCell ref="M84:M85"/>
    <mergeCell ref="N84:Q84"/>
    <mergeCell ref="D73:F73"/>
    <mergeCell ref="G73:J73"/>
    <mergeCell ref="N73:O73"/>
    <mergeCell ref="R73:S73"/>
    <mergeCell ref="U73:V73"/>
    <mergeCell ref="B82:X82"/>
    <mergeCell ref="B70:X70"/>
    <mergeCell ref="A72:A73"/>
    <mergeCell ref="B72:B73"/>
    <mergeCell ref="C72:K72"/>
    <mergeCell ref="L72:L73"/>
    <mergeCell ref="M72:M73"/>
    <mergeCell ref="N72:Q72"/>
    <mergeCell ref="R72:V72"/>
    <mergeCell ref="W72:W73"/>
    <mergeCell ref="X72:X73"/>
    <mergeCell ref="D48:F48"/>
    <mergeCell ref="G48:J48"/>
    <mergeCell ref="N48:O48"/>
    <mergeCell ref="R48:S48"/>
    <mergeCell ref="U48:V48"/>
    <mergeCell ref="B68:X68"/>
    <mergeCell ref="A45:X45"/>
    <mergeCell ref="A47:A48"/>
    <mergeCell ref="B47:B48"/>
    <mergeCell ref="C47:K47"/>
    <mergeCell ref="L47:L48"/>
    <mergeCell ref="M47:M48"/>
    <mergeCell ref="N47:Q47"/>
    <mergeCell ref="R47:V47"/>
    <mergeCell ref="W47:W48"/>
    <mergeCell ref="X47:X48"/>
    <mergeCell ref="W15:W16"/>
    <mergeCell ref="X15:X16"/>
    <mergeCell ref="D16:F16"/>
    <mergeCell ref="G16:J16"/>
    <mergeCell ref="N16:O16"/>
    <mergeCell ref="R16:S16"/>
    <mergeCell ref="U16:V16"/>
    <mergeCell ref="B9:X9"/>
    <mergeCell ref="B11:X11"/>
    <mergeCell ref="B13:X13"/>
    <mergeCell ref="A15:A16"/>
    <mergeCell ref="B15:B16"/>
    <mergeCell ref="C15:K15"/>
    <mergeCell ref="L15:L16"/>
    <mergeCell ref="M15:M16"/>
    <mergeCell ref="N15:Q15"/>
    <mergeCell ref="R15:V15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6" r:id="rId3"/>
  <ignoredErrors>
    <ignoredError sqref="G727 G733 M748 M751 O748 O751 G1035 G1039 H708 G709:G710 I709:I710 S1271 S15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Econom5</cp:lastModifiedBy>
  <cp:lastPrinted>2024-04-16T07:39:43Z</cp:lastPrinted>
  <dcterms:created xsi:type="dcterms:W3CDTF">2005-09-26T07:48:56Z</dcterms:created>
  <dcterms:modified xsi:type="dcterms:W3CDTF">2024-04-16T07:44:15Z</dcterms:modified>
  <cp:category/>
  <cp:version/>
  <cp:contentType/>
  <cp:contentStatus/>
</cp:coreProperties>
</file>